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Q88" i="10"/>
  <c r="G64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G13" l="1"/>
  <c r="P87" i="10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3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G23" l="1"/>
  <c r="N87" i="10"/>
  <c r="R85" l="1"/>
  <c r="I87"/>
  <c r="O87"/>
  <c r="E87"/>
  <c r="F87"/>
  <c r="G87"/>
  <c r="H87"/>
  <c r="F38" i="9"/>
  <c r="G38" s="1"/>
  <c r="F41"/>
  <c r="G41" s="1"/>
  <c r="F46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G74" s="1"/>
  <c r="E75"/>
  <c r="E67"/>
  <c r="E37" i="9"/>
  <c r="E43"/>
  <c r="G43" s="1"/>
  <c r="E45"/>
  <c r="E7"/>
  <c r="E17"/>
  <c r="E23"/>
  <c r="E56"/>
  <c r="E57"/>
  <c r="E58"/>
  <c r="G58" s="1"/>
  <c r="E59"/>
  <c r="E61"/>
  <c r="E62"/>
  <c r="E63"/>
  <c r="E64"/>
  <c r="E65"/>
  <c r="G65" s="1"/>
  <c r="E66"/>
  <c r="E67"/>
  <c r="G67" s="1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61" l="1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Q87" i="10"/>
  <c r="G69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7" i="9"/>
  <c r="G17"/>
  <c r="G12"/>
  <c r="G7"/>
  <c r="H77" i="10" l="1"/>
  <c r="G34" i="8"/>
  <c r="G74" s="1"/>
  <c r="G75" s="1"/>
  <c r="G51" i="10"/>
  <c r="G66"/>
  <c r="S85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1" s="1"/>
  <c r="G76" i="10"/>
  <c r="F77"/>
  <c r="F80" s="1"/>
  <c r="F81" s="1"/>
  <c r="E77"/>
  <c r="E80" s="1"/>
  <c r="H80"/>
  <c r="G77" l="1"/>
  <c r="G80" s="1"/>
  <c r="H81"/>
  <c r="E81"/>
  <c r="G81" l="1"/>
</calcChain>
</file>

<file path=xl/sharedStrings.xml><?xml version="1.0" encoding="utf-8"?>
<sst xmlns="http://schemas.openxmlformats.org/spreadsheetml/2006/main" count="518" uniqueCount="244">
  <si>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</si>
  <si>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</si>
  <si>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</si>
  <si>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</si>
  <si>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</si>
  <si>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</si>
  <si>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</si>
  <si>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</si>
  <si>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</si>
  <si>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</si>
  <si>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</si>
  <si>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</si>
  <si>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</si>
  <si>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</si>
  <si>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</si>
  <si>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</si>
  <si>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</si>
  <si>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</si>
  <si>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</si>
  <si>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</si>
  <si>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</si>
  <si>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</si>
  <si>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</si>
  <si>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</si>
  <si>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</si>
  <si>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</si>
  <si>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</si>
  <si>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</si>
  <si>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</si>
  <si>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</si>
  <si>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</si>
  <si>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</si>
  <si>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</si>
  <si>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</si>
  <si>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</si>
  <si>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</si>
  <si>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</si>
  <si>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</si>
  <si>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</si>
  <si>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</si>
  <si>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</si>
  <si>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</si>
  <si>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</si>
  <si>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</si>
  <si>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</si>
  <si>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</si>
  <si>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</si>
  <si>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</si>
  <si>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</si>
  <si>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</si>
  <si>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</si>
  <si>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</si>
  <si>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</si>
  <si>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</si>
  <si>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</si>
  <si>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</si>
  <si>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</si>
  <si>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</si>
  <si>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</si>
  <si>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</si>
  <si>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</si>
  <si>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</si>
  <si>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</si>
  <si>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</si>
  <si>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</si>
  <si>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</si>
  <si>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</si>
  <si>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</si>
  <si>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</si>
  <si>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</si>
  <si>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</si>
  <si>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</si>
  <si>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</si>
  <si>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</si>
  <si>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</si>
  <si>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</si>
  <si>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</si>
  <si>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</si>
  <si>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</si>
  <si>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</si>
  <si>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</si>
  <si>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</si>
  <si>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</si>
  <si>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</si>
  <si>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</si>
  <si>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</si>
  <si>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</si>
  <si>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</si>
  <si>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</si>
  <si>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</si>
  <si>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</si>
  <si>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</si>
  <si>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</si>
  <si>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</si>
  <si>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</si>
  <si>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</si>
  <si>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</si>
  <si>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</si>
  <si>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</si>
  <si>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</si>
  <si>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</si>
  <si>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</si>
  <si>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</si>
  <si>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</si>
  <si>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</si>
  <si>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</si>
  <si>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</si>
  <si>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</si>
  <si>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</si>
  <si>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</si>
  <si>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</si>
  <si>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</si>
  <si>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</si>
  <si>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</si>
  <si>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</si>
  <si>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</si>
  <si>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</si>
  <si>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</si>
  <si>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</si>
  <si>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</si>
  <si>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</si>
  <si>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</si>
  <si>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</si>
  <si>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</si>
  <si>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</si>
  <si>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</si>
  <si>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</si>
  <si>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</si>
  <si>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</si>
  <si>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</si>
  <si>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</si>
  <si>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</si>
  <si>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</si>
  <si>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</si>
  <si>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</si>
  <si>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</si>
  <si>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</si>
  <si>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</si>
  <si>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</si>
  <si>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</si>
  <si>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</si>
  <si>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</si>
  <si>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</si>
  <si>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</si>
  <si>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</si>
  <si>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</si>
  <si>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</si>
  <si>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</si>
  <si>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</si>
  <si>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</si>
  <si>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</si>
  <si>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</si>
  <si>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</si>
  <si>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</si>
  <si>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</si>
  <si>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</si>
  <si>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</si>
  <si>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</si>
  <si>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</si>
  <si>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</si>
  <si>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</si>
  <si>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</si>
  <si>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</si>
  <si>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</si>
  <si>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</si>
  <si>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</si>
  <si>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</si>
  <si>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</si>
  <si>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</si>
  <si>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</si>
  <si>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</si>
  <si>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</si>
  <si>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</si>
  <si>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</si>
  <si>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</si>
  <si>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</si>
  <si>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</si>
  <si>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</si>
  <si>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</si>
  <si>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</si>
  <si>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</si>
  <si>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</si>
  <si>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</si>
  <si>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</si>
  <si>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</si>
  <si>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</si>
  <si>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</si>
  <si>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</si>
  <si>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</si>
  <si>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</si>
  <si>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</si>
  <si>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</si>
  <si>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</si>
  <si>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</si>
  <si>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</si>
  <si>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</si>
  <si>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</si>
  <si>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</si>
  <si>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</si>
  <si>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</si>
  <si>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</si>
  <si>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</si>
  <si>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</si>
  <si>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</si>
  <si>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</si>
  <si>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</si>
  <si>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</si>
  <si>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</si>
  <si>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</si>
  <si>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</si>
  <si>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</si>
  <si>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</si>
  <si>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</si>
  <si>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</si>
  <si>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</si>
  <si>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</si>
  <si>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</si>
  <si>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</si>
  <si>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</si>
  <si>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</si>
  <si>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</si>
  <si>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</si>
  <si>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</si>
  <si>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</si>
  <si>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</si>
  <si>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</si>
  <si>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</si>
  <si>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</si>
  <si>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</si>
  <si>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</si>
  <si>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</si>
  <si>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</si>
  <si>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</si>
  <si>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</si>
  <si>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</si>
  <si>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</si>
  <si>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</si>
  <si>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</si>
  <si>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</si>
  <si>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</si>
  <si>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</si>
  <si>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t>Bežné účtovné obdobie  k  31.05.2019</t>
  </si>
  <si>
    <r>
      <t xml:space="preserve">   </t>
    </r>
    <r>
      <rPr>
        <b/>
        <sz val="9"/>
        <rFont val="Arial CE"/>
        <family val="2"/>
        <charset val="238"/>
      </rPr>
      <t>Výkaz ziskov a strát  k  31.05.2019  v  Eur</t>
    </r>
  </si>
  <si>
    <t xml:space="preserve">            k    31.05.2019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</si>
</sst>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3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11"/>
      <name val="Times New Roman CE"/>
      <charset val="238"/>
    </font>
    <font>
      <sz val="9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2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  <protection hidden="1"/>
    </xf>
    <xf numFmtId="4" fontId="22" fillId="0" borderId="0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Border="1" applyAlignment="1" applyProtection="1">
      <alignment horizontal="right" vertical="center"/>
      <protection hidden="1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53" t="s">
        <v>72</v>
      </c>
      <c r="C1" s="153" t="s">
        <v>12</v>
      </c>
      <c r="D1" s="139" t="s">
        <v>93</v>
      </c>
      <c r="E1" s="145" t="s">
        <v>74</v>
      </c>
      <c r="F1" s="146"/>
      <c r="G1" s="147"/>
      <c r="H1" s="137" t="s">
        <v>14</v>
      </c>
      <c r="J1" s="54">
        <v>39814</v>
      </c>
      <c r="K1" s="54">
        <v>39844</v>
      </c>
    </row>
    <row r="2" spans="2:11" ht="15" customHeight="1">
      <c r="B2" s="138"/>
      <c r="C2" s="154"/>
      <c r="D2" s="138"/>
      <c r="E2" s="148"/>
      <c r="F2" s="149"/>
      <c r="G2" s="150"/>
      <c r="H2" s="138"/>
    </row>
    <row r="3" spans="2:11" ht="15" customHeight="1">
      <c r="B3" s="138"/>
      <c r="C3" s="138"/>
      <c r="D3" s="138"/>
      <c r="E3" s="139" t="s">
        <v>15</v>
      </c>
      <c r="F3" s="139" t="s">
        <v>16</v>
      </c>
      <c r="G3" s="141" t="s">
        <v>17</v>
      </c>
      <c r="H3" s="138"/>
    </row>
    <row r="4" spans="2:11" ht="11.25" customHeight="1">
      <c r="B4" s="140"/>
      <c r="C4" s="140"/>
      <c r="D4" s="140"/>
      <c r="E4" s="140"/>
      <c r="F4" s="138"/>
      <c r="G4" s="142"/>
      <c r="H4" s="138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53" t="s">
        <v>72</v>
      </c>
      <c r="C41" s="153" t="s">
        <v>12</v>
      </c>
      <c r="D41" s="139" t="s">
        <v>93</v>
      </c>
      <c r="E41" s="155" t="s">
        <v>74</v>
      </c>
      <c r="F41" s="156"/>
      <c r="G41" s="157"/>
      <c r="H41" s="161" t="s">
        <v>14</v>
      </c>
    </row>
    <row r="42" spans="2:8" ht="15" customHeight="1">
      <c r="B42" s="138"/>
      <c r="C42" s="154"/>
      <c r="D42" s="138"/>
      <c r="E42" s="158"/>
      <c r="F42" s="159"/>
      <c r="G42" s="160"/>
      <c r="H42" s="162"/>
    </row>
    <row r="43" spans="2:8" ht="15" customHeight="1">
      <c r="B43" s="138"/>
      <c r="C43" s="138"/>
      <c r="D43" s="138"/>
      <c r="E43" s="161" t="s">
        <v>15</v>
      </c>
      <c r="F43" s="161" t="s">
        <v>16</v>
      </c>
      <c r="G43" s="151" t="s">
        <v>17</v>
      </c>
      <c r="H43" s="162"/>
    </row>
    <row r="44" spans="2:8" ht="11.25" customHeight="1">
      <c r="B44" s="140"/>
      <c r="C44" s="140"/>
      <c r="D44" s="140"/>
      <c r="E44" s="163"/>
      <c r="F44" s="162"/>
      <c r="G44" s="152"/>
      <c r="H44" s="162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43" t="s">
        <v>81</v>
      </c>
      <c r="C74" s="144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64" t="s">
        <v>80</v>
      </c>
      <c r="C75" s="165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53" t="s">
        <v>72</v>
      </c>
      <c r="C77" s="153" t="s">
        <v>73</v>
      </c>
      <c r="D77" s="139" t="s">
        <v>13</v>
      </c>
      <c r="E77" s="155" t="s">
        <v>74</v>
      </c>
      <c r="F77" s="156"/>
      <c r="G77" s="157"/>
      <c r="H77" s="161" t="s">
        <v>14</v>
      </c>
    </row>
    <row r="78" spans="2:8" ht="21.75" customHeight="1">
      <c r="B78" s="138"/>
      <c r="C78" s="154"/>
      <c r="D78" s="138"/>
      <c r="E78" s="158"/>
      <c r="F78" s="159"/>
      <c r="G78" s="160"/>
      <c r="H78" s="162"/>
    </row>
    <row r="79" spans="2:8" ht="21.75" customHeight="1">
      <c r="B79" s="138"/>
      <c r="C79" s="138"/>
      <c r="D79" s="138"/>
      <c r="E79" s="161" t="s">
        <v>15</v>
      </c>
      <c r="F79" s="161" t="s">
        <v>16</v>
      </c>
      <c r="G79" s="151" t="s">
        <v>17</v>
      </c>
      <c r="H79" s="162"/>
    </row>
    <row r="80" spans="2:8" ht="21.75" customHeight="1">
      <c r="B80" s="140"/>
      <c r="C80" s="140"/>
      <c r="D80" s="140"/>
      <c r="E80" s="163"/>
      <c r="F80" s="162"/>
      <c r="G80" s="152"/>
      <c r="H80" s="162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53" t="s">
        <v>72</v>
      </c>
      <c r="C114" s="153" t="s">
        <v>73</v>
      </c>
      <c r="D114" s="139" t="s">
        <v>13</v>
      </c>
      <c r="E114" s="155" t="s">
        <v>74</v>
      </c>
      <c r="F114" s="156"/>
      <c r="G114" s="157"/>
      <c r="H114" s="161" t="s">
        <v>14</v>
      </c>
    </row>
    <row r="115" spans="1:8" ht="21.75" customHeight="1">
      <c r="B115" s="138"/>
      <c r="C115" s="154"/>
      <c r="D115" s="138"/>
      <c r="E115" s="158"/>
      <c r="F115" s="159"/>
      <c r="G115" s="160"/>
      <c r="H115" s="162"/>
    </row>
    <row r="116" spans="1:8" ht="21.75" customHeight="1">
      <c r="B116" s="138"/>
      <c r="C116" s="138"/>
      <c r="D116" s="138"/>
      <c r="E116" s="161" t="s">
        <v>15</v>
      </c>
      <c r="F116" s="161" t="s">
        <v>16</v>
      </c>
      <c r="G116" s="151" t="s">
        <v>17</v>
      </c>
      <c r="H116" s="162"/>
    </row>
    <row r="117" spans="1:8" ht="21.75" customHeight="1">
      <c r="B117" s="140"/>
      <c r="C117" s="140"/>
      <c r="D117" s="140"/>
      <c r="E117" s="163"/>
      <c r="F117" s="162"/>
      <c r="G117" s="152"/>
      <c r="H117" s="162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53" t="s">
        <v>72</v>
      </c>
      <c r="C148" s="153" t="s">
        <v>73</v>
      </c>
      <c r="D148" s="139" t="s">
        <v>13</v>
      </c>
      <c r="E148" s="155" t="s">
        <v>74</v>
      </c>
      <c r="F148" s="156"/>
      <c r="G148" s="157"/>
      <c r="H148" s="161" t="s">
        <v>14</v>
      </c>
    </row>
    <row r="149" spans="1:8" ht="21.75" customHeight="1">
      <c r="B149" s="138"/>
      <c r="C149" s="154"/>
      <c r="D149" s="138"/>
      <c r="E149" s="158"/>
      <c r="F149" s="159"/>
      <c r="G149" s="160"/>
      <c r="H149" s="162"/>
    </row>
    <row r="150" spans="1:8" ht="21.75" customHeight="1">
      <c r="B150" s="138"/>
      <c r="C150" s="138"/>
      <c r="D150" s="138"/>
      <c r="E150" s="161" t="s">
        <v>15</v>
      </c>
      <c r="F150" s="161" t="s">
        <v>16</v>
      </c>
      <c r="G150" s="151" t="s">
        <v>17</v>
      </c>
      <c r="H150" s="162"/>
    </row>
    <row r="151" spans="1:8" ht="21.75" customHeight="1">
      <c r="B151" s="140"/>
      <c r="C151" s="140"/>
      <c r="D151" s="140"/>
      <c r="E151" s="163"/>
      <c r="F151" s="162"/>
      <c r="G151" s="152"/>
      <c r="H151" s="162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64" t="s">
        <v>172</v>
      </c>
      <c r="C161" s="165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64" t="s">
        <v>173</v>
      </c>
      <c r="C162" s="165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64" t="s">
        <v>174</v>
      </c>
      <c r="C165" s="165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64" t="s">
        <v>119</v>
      </c>
      <c r="C166" s="165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4" workbookViewId="0">
      <selection activeCell="B54" sqref="B54:J54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67" t="s">
        <v>71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73" t="s">
        <v>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3"/>
      <c r="AG3" s="3"/>
      <c r="AH3" s="3"/>
    </row>
    <row r="5" spans="2:34" ht="12.75" customHeight="1">
      <c r="H5" s="168" t="s">
        <v>175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2:34" ht="12.75" customHeight="1"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</row>
    <row r="8" spans="2:34" ht="12.75" customHeight="1">
      <c r="I8" s="170" t="s">
        <v>243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71" t="s">
        <v>66</v>
      </c>
      <c r="E18" s="171"/>
      <c r="F18" s="171"/>
      <c r="G18" s="172" t="s">
        <v>67</v>
      </c>
      <c r="H18" s="172"/>
      <c r="I18" s="172"/>
      <c r="J18" s="172"/>
      <c r="K18" s="10"/>
      <c r="L18" s="10"/>
      <c r="M18" s="10"/>
      <c r="N18" s="10"/>
      <c r="O18" s="10"/>
      <c r="R18" s="171" t="s">
        <v>66</v>
      </c>
      <c r="S18" s="171"/>
      <c r="T18" s="171"/>
      <c r="U18" s="172" t="s">
        <v>67</v>
      </c>
      <c r="V18" s="172"/>
      <c r="W18" s="172"/>
      <c r="X18" s="172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5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6" t="s">
        <v>1</v>
      </c>
      <c r="C22" s="166"/>
      <c r="D22" s="166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6"/>
      <c r="T25" s="166"/>
      <c r="U25" s="166"/>
      <c r="V25" s="166"/>
      <c r="W25" s="166"/>
      <c r="X25" s="166"/>
      <c r="Y25" s="166"/>
      <c r="Z25" s="166"/>
      <c r="AA25" s="166"/>
      <c r="AC25" s="3"/>
    </row>
    <row r="26" spans="2:32">
      <c r="B26" s="186" t="s">
        <v>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88" t="s">
        <v>3</v>
      </c>
      <c r="C31" s="188"/>
      <c r="D31" s="188"/>
      <c r="E31" s="188"/>
      <c r="F31" s="188"/>
      <c r="G31" s="188"/>
      <c r="H31" s="188"/>
      <c r="I31" s="166"/>
      <c r="J31" s="166"/>
    </row>
    <row r="32" spans="2:32">
      <c r="B32" s="189" t="s">
        <v>4</v>
      </c>
      <c r="C32" s="189"/>
      <c r="D32" s="189"/>
      <c r="E32" s="189"/>
      <c r="F32" s="189"/>
      <c r="G32" s="189"/>
      <c r="H32" s="189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89" t="s">
        <v>5</v>
      </c>
      <c r="C36" s="189"/>
      <c r="D36" s="189"/>
      <c r="E36" s="189"/>
      <c r="F36" s="8"/>
      <c r="G36" s="8"/>
      <c r="H36" s="8"/>
      <c r="I36" s="189" t="s">
        <v>6</v>
      </c>
      <c r="J36" s="189"/>
      <c r="K36" s="189"/>
      <c r="L36" s="189"/>
      <c r="M36" s="189"/>
      <c r="N36" s="189"/>
      <c r="O36" s="189"/>
      <c r="P36" s="189"/>
      <c r="Q36" s="189"/>
      <c r="R36" s="18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87" t="s">
        <v>7</v>
      </c>
      <c r="C39" s="187"/>
      <c r="D39" s="187"/>
      <c r="E39" s="187"/>
      <c r="F39" s="187"/>
      <c r="G39" s="187"/>
      <c r="H39" s="187"/>
      <c r="I39" s="187"/>
      <c r="J39" s="187"/>
      <c r="K39" s="187"/>
      <c r="V39" s="187" t="s">
        <v>8</v>
      </c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89" t="s">
        <v>70</v>
      </c>
      <c r="C42" s="189"/>
      <c r="D42" s="189"/>
      <c r="E42" s="189"/>
      <c r="F42" s="189"/>
      <c r="G42" s="189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77" t="s">
        <v>9</v>
      </c>
      <c r="C45" s="178"/>
      <c r="D45" s="178"/>
      <c r="E45" s="178"/>
      <c r="F45" s="178"/>
      <c r="G45" s="178"/>
      <c r="H45" s="178"/>
      <c r="I45" s="6"/>
      <c r="J45" s="81"/>
      <c r="K45" s="6"/>
      <c r="L45" s="82"/>
      <c r="M45" s="82"/>
      <c r="N45" s="177" t="s">
        <v>10</v>
      </c>
      <c r="O45" s="181"/>
      <c r="P45" s="181"/>
      <c r="Q45" s="181"/>
      <c r="R45" s="181"/>
      <c r="S45" s="182"/>
      <c r="T45" s="177" t="s">
        <v>11</v>
      </c>
      <c r="U45" s="181"/>
      <c r="V45" s="181"/>
      <c r="W45" s="181"/>
      <c r="X45" s="181"/>
      <c r="Y45" s="181"/>
      <c r="Z45" s="182"/>
      <c r="AA45" s="177" t="s">
        <v>218</v>
      </c>
      <c r="AB45" s="181"/>
      <c r="AC45" s="181"/>
      <c r="AD45" s="181"/>
      <c r="AE45" s="181"/>
      <c r="AF45" s="182"/>
      <c r="AM45" s="174"/>
      <c r="AN45" s="175"/>
      <c r="AO45" s="175"/>
      <c r="AP45" s="175"/>
      <c r="AQ45" s="175"/>
      <c r="AR45" s="175"/>
    </row>
    <row r="46" spans="2:44">
      <c r="B46" s="179"/>
      <c r="C46" s="180"/>
      <c r="D46" s="180"/>
      <c r="E46" s="180"/>
      <c r="F46" s="180"/>
      <c r="G46" s="180"/>
      <c r="H46" s="180"/>
      <c r="I46" s="83"/>
      <c r="J46" s="83"/>
      <c r="K46" s="84"/>
      <c r="L46" s="84"/>
      <c r="M46" s="84"/>
      <c r="N46" s="183"/>
      <c r="O46" s="184"/>
      <c r="P46" s="184"/>
      <c r="Q46" s="184"/>
      <c r="R46" s="184"/>
      <c r="S46" s="185"/>
      <c r="T46" s="183"/>
      <c r="U46" s="184"/>
      <c r="V46" s="184"/>
      <c r="W46" s="184"/>
      <c r="X46" s="184"/>
      <c r="Y46" s="184"/>
      <c r="Z46" s="185"/>
      <c r="AA46" s="183"/>
      <c r="AB46" s="175"/>
      <c r="AC46" s="175"/>
      <c r="AD46" s="175"/>
      <c r="AE46" s="175"/>
      <c r="AF46" s="185"/>
      <c r="AM46" s="175"/>
      <c r="AN46" s="175"/>
      <c r="AO46" s="175"/>
      <c r="AP46" s="175"/>
      <c r="AQ46" s="175"/>
      <c r="AR46" s="175"/>
    </row>
    <row r="47" spans="2:44">
      <c r="B47" s="179"/>
      <c r="C47" s="180"/>
      <c r="D47" s="180"/>
      <c r="E47" s="180"/>
      <c r="F47" s="180"/>
      <c r="G47" s="180"/>
      <c r="H47" s="180"/>
      <c r="I47" s="83"/>
      <c r="J47" s="83"/>
      <c r="K47" s="84"/>
      <c r="L47" s="84"/>
      <c r="M47" s="84"/>
      <c r="N47" s="183"/>
      <c r="O47" s="184"/>
      <c r="P47" s="184"/>
      <c r="Q47" s="184"/>
      <c r="R47" s="184"/>
      <c r="S47" s="185"/>
      <c r="T47" s="183"/>
      <c r="U47" s="184"/>
      <c r="V47" s="184"/>
      <c r="W47" s="184"/>
      <c r="X47" s="184"/>
      <c r="Y47" s="184"/>
      <c r="Z47" s="185"/>
      <c r="AA47" s="183"/>
      <c r="AB47" s="175"/>
      <c r="AC47" s="175"/>
      <c r="AD47" s="175"/>
      <c r="AE47" s="175"/>
      <c r="AF47" s="185"/>
      <c r="AM47" s="175"/>
      <c r="AN47" s="175"/>
      <c r="AO47" s="175"/>
      <c r="AP47" s="175"/>
      <c r="AQ47" s="175"/>
      <c r="AR47" s="175"/>
    </row>
    <row r="48" spans="2:44" ht="21" customHeight="1">
      <c r="B48" s="179"/>
      <c r="C48" s="180"/>
      <c r="D48" s="180"/>
      <c r="E48" s="180"/>
      <c r="F48" s="180"/>
      <c r="G48" s="180"/>
      <c r="H48" s="180"/>
      <c r="I48" s="83"/>
      <c r="J48" s="83"/>
      <c r="K48" s="84"/>
      <c r="L48" s="84"/>
      <c r="M48" s="84"/>
      <c r="N48" s="183"/>
      <c r="O48" s="184"/>
      <c r="P48" s="184"/>
      <c r="Q48" s="184"/>
      <c r="R48" s="184"/>
      <c r="S48" s="185"/>
      <c r="T48" s="183"/>
      <c r="U48" s="184"/>
      <c r="V48" s="184"/>
      <c r="W48" s="184"/>
      <c r="X48" s="184"/>
      <c r="Y48" s="184"/>
      <c r="Z48" s="185"/>
      <c r="AA48" s="183"/>
      <c r="AB48" s="175"/>
      <c r="AC48" s="175"/>
      <c r="AD48" s="175"/>
      <c r="AE48" s="175"/>
      <c r="AF48" s="185"/>
      <c r="AM48" s="175"/>
      <c r="AN48" s="175"/>
      <c r="AO48" s="175"/>
      <c r="AP48" s="175"/>
      <c r="AQ48" s="175"/>
      <c r="AR48" s="175"/>
    </row>
    <row r="49" spans="2:34">
      <c r="B49" s="85"/>
      <c r="C49" s="17">
        <v>2</v>
      </c>
      <c r="D49" s="17">
        <v>8</v>
      </c>
      <c r="E49" s="16"/>
      <c r="F49" s="17">
        <v>0</v>
      </c>
      <c r="G49" s="17">
        <v>6</v>
      </c>
      <c r="H49" s="16"/>
      <c r="I49" s="17">
        <v>2</v>
      </c>
      <c r="J49" s="17">
        <v>0</v>
      </c>
      <c r="K49" s="17">
        <v>1</v>
      </c>
      <c r="L49" s="17">
        <v>9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6"/>
      <c r="C53" s="176"/>
      <c r="D53" s="176"/>
      <c r="E53" s="176"/>
      <c r="F53" s="176"/>
      <c r="G53" s="176"/>
      <c r="H53" s="176"/>
    </row>
    <row r="54" spans="2:34">
      <c r="B54" s="166"/>
      <c r="C54" s="166"/>
      <c r="D54" s="166"/>
      <c r="E54" s="166"/>
      <c r="F54" s="166"/>
      <c r="G54" s="166"/>
      <c r="H54" s="166"/>
      <c r="I54" s="166"/>
      <c r="J54" s="166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75"/>
  <sheetViews>
    <sheetView showGridLines="0" zoomScaleNormal="100" workbookViewId="0">
      <pane xSplit="1" ySplit="6" topLeftCell="B10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27.85546875" style="29" customWidth="1"/>
    <col min="4" max="4" width="5.7109375" style="30" customWidth="1"/>
    <col min="5" max="5" width="13.140625" style="30" customWidth="1"/>
    <col min="6" max="6" width="11.85546875" style="30" customWidth="1"/>
    <col min="7" max="7" width="13.85546875" style="31" customWidth="1"/>
    <col min="8" max="8" width="12.85546875" style="31" customWidth="1"/>
    <col min="9" max="9" width="3.85546875" style="19" customWidth="1"/>
    <col min="10" max="10" width="11.140625" style="107" customWidth="1"/>
    <col min="11" max="11" width="6.85546875" style="108" customWidth="1"/>
    <col min="12" max="12" width="10.85546875" style="108" bestFit="1" customWidth="1"/>
    <col min="13" max="13" width="19.28515625" style="108" customWidth="1"/>
    <col min="14" max="16384" width="7.85546875" style="19"/>
  </cols>
  <sheetData>
    <row r="1" spans="2:16" ht="21.75" customHeight="1">
      <c r="C1" s="69" t="s">
        <v>242</v>
      </c>
    </row>
    <row r="2" spans="2:16" ht="15" customHeight="1">
      <c r="B2" s="153" t="s">
        <v>72</v>
      </c>
      <c r="C2" s="153" t="s">
        <v>12</v>
      </c>
      <c r="D2" s="139" t="s">
        <v>93</v>
      </c>
      <c r="E2" s="194" t="s">
        <v>241</v>
      </c>
      <c r="F2" s="195"/>
      <c r="G2" s="196"/>
      <c r="H2" s="137" t="s">
        <v>232</v>
      </c>
    </row>
    <row r="3" spans="2:16" ht="15" customHeight="1">
      <c r="B3" s="138"/>
      <c r="C3" s="154"/>
      <c r="D3" s="138"/>
      <c r="E3" s="197"/>
      <c r="F3" s="198"/>
      <c r="G3" s="199"/>
      <c r="H3" s="138"/>
    </row>
    <row r="4" spans="2:16" ht="15" customHeight="1">
      <c r="B4" s="138"/>
      <c r="C4" s="138"/>
      <c r="D4" s="138"/>
      <c r="E4" s="139" t="s">
        <v>15</v>
      </c>
      <c r="F4" s="139" t="s">
        <v>16</v>
      </c>
      <c r="G4" s="141" t="s">
        <v>17</v>
      </c>
      <c r="H4" s="138"/>
    </row>
    <row r="5" spans="2:16" ht="11.25" customHeight="1">
      <c r="B5" s="140"/>
      <c r="C5" s="140"/>
      <c r="D5" s="140"/>
      <c r="E5" s="140"/>
      <c r="F5" s="138"/>
      <c r="G5" s="142"/>
      <c r="H5" s="138"/>
    </row>
    <row r="6" spans="2:16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6" s="35" customFormat="1" ht="18" customHeight="1">
      <c r="B7" s="61">
        <v>50</v>
      </c>
      <c r="C7" s="59" t="s">
        <v>75</v>
      </c>
      <c r="D7" s="60">
        <v>1</v>
      </c>
      <c r="E7" s="56">
        <f>SUM(E8:E11)</f>
        <v>14962165.98</v>
      </c>
      <c r="F7" s="56">
        <f>SUM(F8:F11)</f>
        <v>4053020.1300000004</v>
      </c>
      <c r="G7" s="56">
        <f>SUM(G8:G11)</f>
        <v>19015186.109999999</v>
      </c>
      <c r="H7" s="56">
        <f>SUM(H8:H11)</f>
        <v>42525816.570000008</v>
      </c>
      <c r="J7" s="121"/>
      <c r="K7" s="130"/>
      <c r="L7" s="130"/>
      <c r="M7" s="130"/>
    </row>
    <row r="8" spans="2:16" ht="18" customHeight="1">
      <c r="B8" s="40">
        <v>501</v>
      </c>
      <c r="C8" s="32" t="s">
        <v>23</v>
      </c>
      <c r="D8" s="34">
        <v>2</v>
      </c>
      <c r="E8" s="110">
        <v>13876584.83</v>
      </c>
      <c r="F8" s="110">
        <v>49667.1</v>
      </c>
      <c r="G8" s="110">
        <f t="shared" ref="G8:G11" si="0">E8+F8</f>
        <v>13926251.93</v>
      </c>
      <c r="H8" s="57">
        <v>31197438.790000003</v>
      </c>
      <c r="J8" s="133"/>
      <c r="K8" s="121"/>
      <c r="L8" s="107"/>
      <c r="M8" s="134"/>
      <c r="O8" s="106"/>
      <c r="P8" s="106"/>
    </row>
    <row r="9" spans="2:16" ht="18" customHeight="1">
      <c r="B9" s="40">
        <v>502</v>
      </c>
      <c r="C9" s="32" t="s">
        <v>24</v>
      </c>
      <c r="D9" s="34">
        <v>3</v>
      </c>
      <c r="E9" s="110">
        <v>1085581.1499999999</v>
      </c>
      <c r="F9" s="110">
        <v>217609.31</v>
      </c>
      <c r="G9" s="110">
        <f t="shared" si="0"/>
        <v>1303190.46</v>
      </c>
      <c r="H9" s="57">
        <v>2430223.75</v>
      </c>
      <c r="K9" s="121"/>
      <c r="M9" s="134"/>
    </row>
    <row r="10" spans="2:16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  <c r="M10" s="134"/>
    </row>
    <row r="11" spans="2:16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3785743.72</v>
      </c>
      <c r="G11" s="110">
        <f t="shared" si="0"/>
        <v>3785743.72</v>
      </c>
      <c r="H11" s="57">
        <v>8898154.0299999993</v>
      </c>
      <c r="M11" s="134"/>
    </row>
    <row r="12" spans="2:16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2237893.65</v>
      </c>
      <c r="F12" s="56">
        <f>SUM(F13:F16)</f>
        <v>78880.63</v>
      </c>
      <c r="G12" s="56">
        <f>SUM(G13:G16)</f>
        <v>2316774.2800000003</v>
      </c>
      <c r="H12" s="56">
        <f>SUM(H13:H16)</f>
        <v>5343805.29</v>
      </c>
      <c r="J12" s="121"/>
      <c r="K12" s="130"/>
      <c r="L12" s="130"/>
      <c r="M12" s="134"/>
    </row>
    <row r="13" spans="2:16" ht="18" customHeight="1">
      <c r="B13" s="40">
        <v>511</v>
      </c>
      <c r="C13" s="32" t="s">
        <v>27</v>
      </c>
      <c r="D13" s="34">
        <v>7</v>
      </c>
      <c r="E13" s="110">
        <v>705691.79</v>
      </c>
      <c r="F13" s="110">
        <v>14008.52</v>
      </c>
      <c r="G13" s="110">
        <f t="shared" ref="G13:G16" si="1">E13+F13</f>
        <v>719700.31</v>
      </c>
      <c r="H13" s="57">
        <v>1540709.6300000001</v>
      </c>
      <c r="M13" s="134"/>
    </row>
    <row r="14" spans="2:16" ht="18" customHeight="1">
      <c r="B14" s="40">
        <v>512</v>
      </c>
      <c r="C14" s="32" t="s">
        <v>28</v>
      </c>
      <c r="D14" s="34">
        <v>8</v>
      </c>
      <c r="E14" s="110">
        <v>1699.61</v>
      </c>
      <c r="F14" s="110">
        <v>177.11</v>
      </c>
      <c r="G14" s="110">
        <f t="shared" si="1"/>
        <v>1876.7199999999998</v>
      </c>
      <c r="H14" s="57">
        <v>8240.59</v>
      </c>
      <c r="M14" s="134"/>
    </row>
    <row r="15" spans="2:16" ht="18" customHeight="1">
      <c r="B15" s="40">
        <v>513</v>
      </c>
      <c r="C15" s="32" t="s">
        <v>29</v>
      </c>
      <c r="D15" s="34">
        <v>9</v>
      </c>
      <c r="E15" s="110">
        <v>953.21</v>
      </c>
      <c r="F15" s="110">
        <v>80.83</v>
      </c>
      <c r="G15" s="110">
        <f t="shared" si="1"/>
        <v>1034.04</v>
      </c>
      <c r="H15" s="57">
        <v>2968.6099999999997</v>
      </c>
      <c r="M15" s="134"/>
    </row>
    <row r="16" spans="2:16" ht="18" customHeight="1">
      <c r="B16" s="40">
        <v>518</v>
      </c>
      <c r="C16" s="32" t="s">
        <v>30</v>
      </c>
      <c r="D16" s="34">
        <v>10</v>
      </c>
      <c r="E16" s="110">
        <v>1529549.04</v>
      </c>
      <c r="F16" s="110">
        <v>64614.17</v>
      </c>
      <c r="G16" s="110">
        <f t="shared" si="1"/>
        <v>1594163.21</v>
      </c>
      <c r="H16" s="57">
        <v>3791886.46</v>
      </c>
      <c r="K16" s="121"/>
      <c r="M16" s="134"/>
    </row>
    <row r="17" spans="2:13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21505820.370000001</v>
      </c>
      <c r="F17" s="56">
        <f>SUM(F18:F22)</f>
        <v>444760.8</v>
      </c>
      <c r="G17" s="56">
        <f>SUM(G18:G22)</f>
        <v>21950581.170000002</v>
      </c>
      <c r="H17" s="56">
        <f>SUM(H18:H22)</f>
        <v>47910967.049999997</v>
      </c>
      <c r="J17" s="121"/>
      <c r="K17" s="130"/>
      <c r="L17" s="130"/>
      <c r="M17" s="134"/>
    </row>
    <row r="18" spans="2:13" ht="20.25" customHeight="1">
      <c r="B18" s="40">
        <v>521</v>
      </c>
      <c r="C18" s="32" t="s">
        <v>31</v>
      </c>
      <c r="D18" s="34">
        <v>12</v>
      </c>
      <c r="E18" s="110">
        <v>15492087.15</v>
      </c>
      <c r="F18" s="110">
        <v>320579.59999999998</v>
      </c>
      <c r="G18" s="110">
        <f t="shared" ref="G18:G22" si="2">E18+F18</f>
        <v>15812666.75</v>
      </c>
      <c r="H18" s="57">
        <v>34586525.07</v>
      </c>
      <c r="K18" s="121"/>
      <c r="M18" s="134"/>
    </row>
    <row r="19" spans="2:13" ht="18" customHeight="1">
      <c r="B19" s="40">
        <v>524</v>
      </c>
      <c r="C19" s="32" t="s">
        <v>82</v>
      </c>
      <c r="D19" s="34">
        <v>13</v>
      </c>
      <c r="E19" s="110">
        <v>5412166.9699999997</v>
      </c>
      <c r="F19" s="110">
        <v>110637.69</v>
      </c>
      <c r="G19" s="110">
        <f t="shared" si="2"/>
        <v>5522804.6600000001</v>
      </c>
      <c r="H19" s="57">
        <v>12059621.24</v>
      </c>
      <c r="J19" s="135"/>
      <c r="K19" s="121"/>
      <c r="M19" s="134"/>
    </row>
    <row r="20" spans="2:13" ht="18" customHeight="1">
      <c r="B20" s="40">
        <v>525</v>
      </c>
      <c r="C20" s="32" t="s">
        <v>32</v>
      </c>
      <c r="D20" s="34">
        <v>14</v>
      </c>
      <c r="E20" s="110">
        <v>59787.05</v>
      </c>
      <c r="F20" s="110">
        <v>0</v>
      </c>
      <c r="G20" s="110">
        <f t="shared" si="2"/>
        <v>59787.05</v>
      </c>
      <c r="H20" s="57">
        <v>129917.33</v>
      </c>
      <c r="M20" s="134"/>
    </row>
    <row r="21" spans="2:13" ht="18" customHeight="1">
      <c r="B21" s="40">
        <v>527</v>
      </c>
      <c r="C21" s="32" t="s">
        <v>33</v>
      </c>
      <c r="D21" s="34">
        <v>15</v>
      </c>
      <c r="E21" s="110">
        <v>541779.19999999995</v>
      </c>
      <c r="F21" s="110">
        <v>13543.51</v>
      </c>
      <c r="G21" s="110">
        <f t="shared" si="2"/>
        <v>555322.71</v>
      </c>
      <c r="H21" s="57">
        <v>1134903.4100000001</v>
      </c>
      <c r="I21" s="106"/>
      <c r="K21" s="121"/>
      <c r="M21" s="134"/>
    </row>
    <row r="22" spans="2:13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  <c r="M22" s="134"/>
    </row>
    <row r="23" spans="2:13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2530.1</v>
      </c>
      <c r="F23" s="56">
        <f>SUM(F24:F26)</f>
        <v>1889.49</v>
      </c>
      <c r="G23" s="56">
        <f>SUM(G24:G26)</f>
        <v>4419.59</v>
      </c>
      <c r="H23" s="56">
        <f>SUM(H24:H26)</f>
        <v>117694.85</v>
      </c>
      <c r="J23" s="121"/>
      <c r="K23" s="130"/>
      <c r="L23" s="130"/>
      <c r="M23" s="134"/>
    </row>
    <row r="24" spans="2:13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0</v>
      </c>
      <c r="M24" s="134"/>
    </row>
    <row r="25" spans="2:13" ht="18" customHeight="1">
      <c r="B25" s="40">
        <v>532</v>
      </c>
      <c r="C25" s="32" t="s">
        <v>35</v>
      </c>
      <c r="D25" s="34">
        <v>19</v>
      </c>
      <c r="E25" s="110">
        <v>0</v>
      </c>
      <c r="F25" s="110">
        <v>1315.24</v>
      </c>
      <c r="G25" s="110">
        <f>E25+F25</f>
        <v>1315.24</v>
      </c>
      <c r="H25" s="57">
        <v>106622.94</v>
      </c>
      <c r="I25" s="106"/>
      <c r="M25" s="134"/>
    </row>
    <row r="26" spans="2:13" ht="18" customHeight="1">
      <c r="B26" s="40">
        <v>538</v>
      </c>
      <c r="C26" s="32" t="s">
        <v>36</v>
      </c>
      <c r="D26" s="34">
        <v>20</v>
      </c>
      <c r="E26" s="110">
        <v>2530.1</v>
      </c>
      <c r="F26" s="110">
        <v>574.25</v>
      </c>
      <c r="G26" s="110">
        <f>E26+F26</f>
        <v>3104.35</v>
      </c>
      <c r="H26" s="57">
        <v>11071.91</v>
      </c>
      <c r="I26" s="106"/>
      <c r="M26" s="134"/>
    </row>
    <row r="27" spans="2:13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240026.02</v>
      </c>
      <c r="F27" s="56">
        <f>SUM(F28:F34)</f>
        <v>18998.72</v>
      </c>
      <c r="G27" s="56">
        <f>SUM(G28:G34)</f>
        <v>259024.73999999996</v>
      </c>
      <c r="H27" s="56">
        <f>SUM(H28:H34)</f>
        <v>9935089.7999999989</v>
      </c>
      <c r="J27" s="121"/>
      <c r="K27" s="130"/>
      <c r="L27" s="130"/>
      <c r="M27" s="134"/>
    </row>
    <row r="28" spans="2:13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  <c r="J28" s="107"/>
      <c r="K28" s="130"/>
      <c r="L28" s="130"/>
      <c r="M28" s="134"/>
    </row>
    <row r="29" spans="2:13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J29" s="107"/>
      <c r="K29" s="130"/>
      <c r="L29" s="130"/>
      <c r="M29" s="134"/>
    </row>
    <row r="30" spans="2:13" ht="18" customHeight="1">
      <c r="B30" s="40">
        <v>544</v>
      </c>
      <c r="C30" s="32" t="s">
        <v>84</v>
      </c>
      <c r="D30" s="34">
        <v>24</v>
      </c>
      <c r="E30" s="110">
        <v>75000</v>
      </c>
      <c r="F30" s="110">
        <v>0</v>
      </c>
      <c r="G30" s="110">
        <f t="shared" ref="G30:G54" si="3">E30+F30</f>
        <v>75000</v>
      </c>
      <c r="H30" s="57">
        <v>2302.8200000000002</v>
      </c>
      <c r="I30" s="106"/>
      <c r="M30" s="134"/>
    </row>
    <row r="31" spans="2:13" ht="18" customHeight="1">
      <c r="B31" s="40">
        <v>545</v>
      </c>
      <c r="C31" s="32" t="s">
        <v>85</v>
      </c>
      <c r="D31" s="34">
        <v>25</v>
      </c>
      <c r="E31" s="110">
        <v>20707.87</v>
      </c>
      <c r="F31" s="110">
        <v>0</v>
      </c>
      <c r="G31" s="110">
        <f t="shared" si="3"/>
        <v>20707.87</v>
      </c>
      <c r="H31" s="57">
        <v>9604565.3900000006</v>
      </c>
      <c r="M31" s="134"/>
    </row>
    <row r="32" spans="2:13" ht="18" customHeight="1">
      <c r="B32" s="40">
        <v>546</v>
      </c>
      <c r="C32" s="32" t="s">
        <v>37</v>
      </c>
      <c r="D32" s="34">
        <v>26</v>
      </c>
      <c r="E32" s="110">
        <v>215.92</v>
      </c>
      <c r="F32" s="110">
        <v>0</v>
      </c>
      <c r="G32" s="110">
        <f t="shared" si="3"/>
        <v>215.92</v>
      </c>
      <c r="H32" s="57">
        <v>138.16999999999999</v>
      </c>
      <c r="I32" s="106"/>
      <c r="M32" s="134"/>
    </row>
    <row r="33" spans="2:13" ht="21.75" customHeight="1">
      <c r="B33" s="40">
        <v>548</v>
      </c>
      <c r="C33" s="19" t="s">
        <v>86</v>
      </c>
      <c r="D33" s="34">
        <v>27</v>
      </c>
      <c r="E33" s="110">
        <v>142553.9</v>
      </c>
      <c r="F33" s="110">
        <v>18998.72</v>
      </c>
      <c r="G33" s="110">
        <f t="shared" si="3"/>
        <v>161552.62</v>
      </c>
      <c r="H33" s="57">
        <v>319148.12</v>
      </c>
      <c r="I33" s="106"/>
      <c r="K33" s="121"/>
      <c r="M33" s="134"/>
    </row>
    <row r="34" spans="2:13" ht="24" customHeight="1">
      <c r="B34" s="40">
        <v>549</v>
      </c>
      <c r="C34" s="32" t="s">
        <v>40</v>
      </c>
      <c r="D34" s="34">
        <v>28</v>
      </c>
      <c r="E34" s="110">
        <v>1548.33</v>
      </c>
      <c r="F34" s="110">
        <v>0</v>
      </c>
      <c r="G34" s="110">
        <f t="shared" si="3"/>
        <v>1548.33</v>
      </c>
      <c r="H34" s="57">
        <v>3385.28</v>
      </c>
      <c r="I34" s="106"/>
      <c r="M34" s="134"/>
    </row>
    <row r="35" spans="2:13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2100575.02</v>
      </c>
      <c r="F35" s="56">
        <f>F36+F37+F42+F45</f>
        <v>23693.53</v>
      </c>
      <c r="G35" s="56">
        <f>G36+G37+G42+G45</f>
        <v>2124268.5499999998</v>
      </c>
      <c r="H35" s="56">
        <f>H36+H37+H42+H45</f>
        <v>5447608.5100000007</v>
      </c>
      <c r="J35" s="121"/>
      <c r="K35" s="130"/>
      <c r="L35" s="130"/>
      <c r="M35" s="134"/>
    </row>
    <row r="36" spans="2:13" ht="24.75" customHeight="1">
      <c r="B36" s="40">
        <v>551</v>
      </c>
      <c r="C36" s="32" t="s">
        <v>41</v>
      </c>
      <c r="D36" s="34">
        <v>30</v>
      </c>
      <c r="E36" s="110">
        <v>2100575.02</v>
      </c>
      <c r="F36" s="110">
        <v>23693.53</v>
      </c>
      <c r="G36" s="110">
        <f t="shared" si="3"/>
        <v>2124268.5499999998</v>
      </c>
      <c r="H36" s="57">
        <v>4964970.1900000004</v>
      </c>
      <c r="I36" s="106"/>
      <c r="M36" s="134"/>
    </row>
    <row r="37" spans="2:13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482638.32</v>
      </c>
      <c r="J37" s="121"/>
      <c r="K37" s="130"/>
      <c r="L37" s="130"/>
      <c r="M37" s="130"/>
    </row>
    <row r="38" spans="2:13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13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3"/>
        <v>0</v>
      </c>
      <c r="H39" s="57">
        <v>447276.75</v>
      </c>
    </row>
    <row r="40" spans="2:13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3"/>
        <v>0</v>
      </c>
      <c r="H40" s="57">
        <v>35361.57</v>
      </c>
    </row>
    <row r="41" spans="2:13" ht="21.75" customHeight="1">
      <c r="B41" s="40">
        <v>558</v>
      </c>
      <c r="C41" s="32" t="s">
        <v>92</v>
      </c>
      <c r="D41" s="34">
        <v>35</v>
      </c>
      <c r="E41" s="113">
        <v>0</v>
      </c>
      <c r="F41" s="57">
        <f>Data!F40</f>
        <v>0</v>
      </c>
      <c r="G41" s="110">
        <f t="shared" si="3"/>
        <v>0</v>
      </c>
      <c r="H41" s="57">
        <v>0</v>
      </c>
      <c r="I41" s="106"/>
    </row>
    <row r="42" spans="2:13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  <c r="J42" s="121"/>
      <c r="K42" s="130"/>
      <c r="L42" s="130"/>
      <c r="M42" s="130"/>
    </row>
    <row r="43" spans="2:13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13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13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13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35610.870000000003</v>
      </c>
      <c r="F46" s="56">
        <f>SUM(F47:F54)</f>
        <v>2384.48</v>
      </c>
      <c r="G46" s="56">
        <f>SUM(G47:G54)</f>
        <v>37995.350000000006</v>
      </c>
      <c r="H46" s="56">
        <f>SUM(H47:H54)</f>
        <v>54979.759999999995</v>
      </c>
      <c r="J46" s="121"/>
      <c r="K46" s="130"/>
      <c r="L46" s="130"/>
      <c r="M46" s="130"/>
    </row>
    <row r="47" spans="2:13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13" ht="18" customHeight="1">
      <c r="B48" s="40">
        <v>562</v>
      </c>
      <c r="C48" s="32" t="s">
        <v>38</v>
      </c>
      <c r="D48" s="34">
        <v>42</v>
      </c>
      <c r="E48" s="110">
        <v>29.07</v>
      </c>
      <c r="F48" s="110">
        <v>0</v>
      </c>
      <c r="G48" s="110">
        <f t="shared" si="3"/>
        <v>29.07</v>
      </c>
      <c r="H48" s="57">
        <v>50.12</v>
      </c>
      <c r="M48" s="134"/>
    </row>
    <row r="49" spans="2:13" ht="18" customHeight="1">
      <c r="B49" s="40">
        <v>563</v>
      </c>
      <c r="C49" s="32" t="s">
        <v>39</v>
      </c>
      <c r="D49" s="34">
        <v>43</v>
      </c>
      <c r="E49" s="110">
        <v>135.55000000000001</v>
      </c>
      <c r="F49" s="110">
        <v>0</v>
      </c>
      <c r="G49" s="110">
        <f t="shared" si="3"/>
        <v>135.55000000000001</v>
      </c>
      <c r="H49" s="57">
        <v>169.48</v>
      </c>
      <c r="M49" s="134"/>
    </row>
    <row r="50" spans="2:13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  <c r="M50" s="134"/>
    </row>
    <row r="51" spans="2:13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  <c r="M51" s="134"/>
    </row>
    <row r="52" spans="2:13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  <c r="M52" s="134"/>
    </row>
    <row r="53" spans="2:13" ht="18" customHeight="1">
      <c r="B53" s="40">
        <v>568</v>
      </c>
      <c r="C53" s="32" t="s">
        <v>102</v>
      </c>
      <c r="D53" s="34">
        <v>47</v>
      </c>
      <c r="E53" s="110">
        <v>35446.25</v>
      </c>
      <c r="F53" s="110">
        <v>2384.48</v>
      </c>
      <c r="G53" s="110">
        <f t="shared" si="3"/>
        <v>37830.730000000003</v>
      </c>
      <c r="H53" s="57">
        <v>54760.159999999996</v>
      </c>
      <c r="K53" s="121"/>
      <c r="M53" s="134"/>
    </row>
    <row r="54" spans="2:13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</row>
    <row r="55" spans="2:13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  <c r="J55" s="121"/>
      <c r="K55" s="130"/>
      <c r="L55" s="130"/>
      <c r="M55" s="130"/>
    </row>
    <row r="56" spans="2:13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13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13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13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13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v>0</v>
      </c>
      <c r="J60" s="121"/>
      <c r="K60" s="130"/>
      <c r="L60" s="130"/>
      <c r="M60" s="130"/>
    </row>
    <row r="61" spans="2:13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13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13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13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J64" s="105"/>
    </row>
    <row r="65" spans="2:14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J65" s="105"/>
    </row>
    <row r="66" spans="2:14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4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4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4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4" s="35" customFormat="1" ht="22.5" customHeight="1">
      <c r="B70" s="190" t="s">
        <v>81</v>
      </c>
      <c r="C70" s="191"/>
      <c r="D70" s="60">
        <v>64</v>
      </c>
      <c r="E70" s="56">
        <f>E7+E12+E17+E23+E27+E35+E46+E55+E60</f>
        <v>41084622.010000005</v>
      </c>
      <c r="F70" s="56">
        <f>F7+F12+F17+F23+F27+F35+F46+F55+F60</f>
        <v>4623627.7800000012</v>
      </c>
      <c r="G70" s="56">
        <f>G7+G12+G17+G23+G27+G35+G46+G55+G60</f>
        <v>45708249.790000007</v>
      </c>
      <c r="H70" s="56">
        <f>H7+H12+H17+H23+H27+H35+H46+H55+H60</f>
        <v>111335961.83</v>
      </c>
      <c r="J70" s="134"/>
      <c r="K70" s="130"/>
      <c r="L70" s="136"/>
      <c r="M70" s="136"/>
      <c r="N70" s="19"/>
    </row>
    <row r="71" spans="2:14" s="35" customFormat="1" ht="18" customHeight="1">
      <c r="B71" s="192" t="s">
        <v>80</v>
      </c>
      <c r="C71" s="193"/>
      <c r="D71" s="60">
        <v>994</v>
      </c>
      <c r="E71" s="58">
        <f>SUM(E7:E70)</f>
        <v>123253866.02999999</v>
      </c>
      <c r="F71" s="58">
        <f>SUM(F42:F70)+SUM(F7:F41)</f>
        <v>13870883.34</v>
      </c>
      <c r="G71" s="58">
        <f>SUM(G42:G70)+SUM(G7:G41)</f>
        <v>137124749.37</v>
      </c>
      <c r="H71" s="58">
        <f>SUM(H42:H70)+SUM(H7:H41)</f>
        <v>334490523.80999994</v>
      </c>
      <c r="J71" s="121"/>
      <c r="K71" s="121"/>
      <c r="L71" s="130"/>
      <c r="M71" s="130"/>
    </row>
    <row r="72" spans="2:14" ht="21.75" customHeight="1">
      <c r="B72" s="43"/>
      <c r="C72" s="26"/>
      <c r="D72" s="9"/>
      <c r="E72" s="9"/>
      <c r="F72" s="9"/>
      <c r="G72" s="28"/>
      <c r="H72" s="28"/>
    </row>
    <row r="73" spans="2:14" ht="21.75" customHeight="1">
      <c r="B73" s="43"/>
      <c r="C73" s="26"/>
      <c r="D73" s="9"/>
      <c r="E73" s="9"/>
      <c r="F73" s="9"/>
      <c r="G73" s="105"/>
      <c r="H73" s="105"/>
    </row>
    <row r="74" spans="2:14" ht="21.75" customHeight="1">
      <c r="B74" s="43"/>
      <c r="C74" s="26"/>
      <c r="D74" s="9"/>
      <c r="F74" s="9"/>
      <c r="G74" s="111"/>
      <c r="H74" s="105"/>
      <c r="I74" s="106"/>
    </row>
    <row r="75" spans="2:14" ht="21.75" customHeight="1">
      <c r="B75" s="43"/>
      <c r="C75" s="26"/>
      <c r="D75" s="9"/>
      <c r="F75" s="9"/>
      <c r="G75" s="105"/>
      <c r="H75" s="105"/>
      <c r="I75" s="106"/>
    </row>
    <row r="76" spans="2:14" ht="21.75" customHeight="1">
      <c r="B76" s="43"/>
      <c r="C76" s="26"/>
      <c r="D76" s="9"/>
      <c r="E76" s="9"/>
      <c r="F76" s="9"/>
      <c r="G76" s="105"/>
      <c r="H76" s="105"/>
      <c r="I76" s="106"/>
    </row>
    <row r="77" spans="2:14" ht="21.75" customHeight="1">
      <c r="B77" s="43"/>
      <c r="C77" s="26"/>
      <c r="D77" s="9"/>
      <c r="E77" s="9"/>
      <c r="F77" s="9"/>
      <c r="G77" s="114"/>
      <c r="H77" s="28"/>
    </row>
    <row r="78" spans="2:14" ht="21.75" customHeight="1">
      <c r="B78" s="43"/>
      <c r="C78" s="26"/>
      <c r="D78" s="9"/>
      <c r="E78" s="9"/>
      <c r="F78" s="9"/>
      <c r="G78" s="114"/>
      <c r="H78" s="28"/>
    </row>
    <row r="79" spans="2:14" ht="21.75" customHeight="1">
      <c r="B79" s="43"/>
      <c r="C79" s="26"/>
      <c r="D79" s="9"/>
      <c r="E79" s="9"/>
      <c r="F79" s="9"/>
      <c r="G79" s="105"/>
      <c r="H79" s="28"/>
    </row>
    <row r="80" spans="2:14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7244094488188981" right="0.27559055118110237" top="0.74803149606299213" bottom="0.74803149606299213" header="0.31496062992125984" footer="0.31496062992125984"/>
  <pageSetup paperSize="9" scale="95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9"/>
  <sheetViews>
    <sheetView showGridLines="0" tabSelected="1" zoomScaleNormal="100" workbookViewId="0">
      <pane xSplit="1" ySplit="6" topLeftCell="B76" activePane="bottomRight" state="frozen"/>
      <selection pane="topRight" activeCell="B1" sqref="B1"/>
      <selection pane="bottomLeft" activeCell="A6" sqref="A6"/>
      <selection pane="bottomRight" activeCell="A83" sqref="A83:XFD89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7.85546875" style="19"/>
    <col min="21" max="21" width="13.855468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4" ht="21.75" customHeight="1">
      <c r="C1" s="69" t="s">
        <v>242</v>
      </c>
    </row>
    <row r="2" spans="2:14" ht="15" customHeight="1">
      <c r="B2" s="153" t="s">
        <v>72</v>
      </c>
      <c r="C2" s="153" t="s">
        <v>73</v>
      </c>
      <c r="D2" s="139" t="s">
        <v>13</v>
      </c>
      <c r="E2" s="194" t="s">
        <v>241</v>
      </c>
      <c r="F2" s="195"/>
      <c r="G2" s="196"/>
      <c r="H2" s="137" t="s">
        <v>232</v>
      </c>
    </row>
    <row r="3" spans="2:14" ht="15" customHeight="1">
      <c r="B3" s="138"/>
      <c r="C3" s="154"/>
      <c r="D3" s="138"/>
      <c r="E3" s="197"/>
      <c r="F3" s="198"/>
      <c r="G3" s="199"/>
      <c r="H3" s="138"/>
    </row>
    <row r="4" spans="2:14" ht="15" customHeight="1">
      <c r="B4" s="138"/>
      <c r="C4" s="138"/>
      <c r="D4" s="138"/>
      <c r="E4" s="139" t="s">
        <v>15</v>
      </c>
      <c r="F4" s="139" t="s">
        <v>16</v>
      </c>
      <c r="G4" s="141" t="s">
        <v>17</v>
      </c>
      <c r="H4" s="138"/>
    </row>
    <row r="5" spans="2:14" ht="15" customHeight="1">
      <c r="B5" s="140"/>
      <c r="C5" s="140"/>
      <c r="D5" s="140"/>
      <c r="E5" s="140"/>
      <c r="F5" s="138"/>
      <c r="G5" s="142"/>
      <c r="H5" s="138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35969115.710000001</v>
      </c>
      <c r="F7" s="58">
        <f>SUM(F8:F10)</f>
        <v>4546132.7300000004</v>
      </c>
      <c r="G7" s="58">
        <f>SUM(G8:G10)</f>
        <v>40515248.440000005</v>
      </c>
      <c r="H7" s="58">
        <f>SUM(H8:H10)</f>
        <v>86290468.179999992</v>
      </c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K8" s="108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35969115.710000001</v>
      </c>
      <c r="F9" s="110">
        <v>450381.13</v>
      </c>
      <c r="G9" s="110">
        <f t="shared" ref="G9:G10" si="0">E9+F9</f>
        <v>36419496.840000004</v>
      </c>
      <c r="H9" s="63">
        <v>76605751.769999996</v>
      </c>
      <c r="I9" s="106"/>
      <c r="J9" s="106"/>
      <c r="K9" s="129"/>
      <c r="L9" s="129"/>
      <c r="M9" s="108"/>
      <c r="N9" s="108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4095751.6</v>
      </c>
      <c r="G10" s="110">
        <f t="shared" si="0"/>
        <v>4095751.6</v>
      </c>
      <c r="H10" s="63">
        <v>9684716.4100000001</v>
      </c>
      <c r="I10" s="106"/>
      <c r="J10" s="106"/>
      <c r="K10" s="107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121"/>
      <c r="L11" s="130"/>
      <c r="M11" s="130"/>
      <c r="N11" s="130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K12" s="108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K13" s="108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K14" s="108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K15" s="108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13907.14</v>
      </c>
      <c r="F16" s="58">
        <f>SUM(F17:F20)</f>
        <v>0</v>
      </c>
      <c r="G16" s="58">
        <f>SUM(G17:G20)</f>
        <v>13907.14</v>
      </c>
      <c r="H16" s="58">
        <f>SUM(H17:H20)</f>
        <v>1562.4</v>
      </c>
      <c r="K16" s="130"/>
      <c r="L16" s="130"/>
      <c r="M16" s="130"/>
      <c r="N16" s="130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K17" s="108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13787.14</v>
      </c>
      <c r="F18" s="110">
        <v>0</v>
      </c>
      <c r="G18" s="110">
        <f t="shared" si="2"/>
        <v>13787.14</v>
      </c>
      <c r="H18" s="63">
        <v>0</v>
      </c>
      <c r="K18" s="108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K19" s="108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K20" s="108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K21" s="130"/>
      <c r="L21" s="130"/>
      <c r="M21" s="130"/>
      <c r="N21" s="130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K22" s="108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K23" s="108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K24" s="108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6220038.1000000006</v>
      </c>
      <c r="F25" s="58">
        <f>SUM(F26:F31)</f>
        <v>45821.67</v>
      </c>
      <c r="G25" s="58">
        <f>SUM(G26:G31)</f>
        <v>6265859.7700000005</v>
      </c>
      <c r="H25" s="58">
        <f>SUM(H26:H31)</f>
        <v>23424077.849999998</v>
      </c>
      <c r="K25" s="130"/>
      <c r="L25" s="130"/>
      <c r="M25" s="130"/>
      <c r="N25" s="130"/>
    </row>
    <row r="26" spans="2:14" ht="23.25" customHeight="1">
      <c r="B26" s="40">
        <v>641</v>
      </c>
      <c r="C26" s="32" t="s">
        <v>54</v>
      </c>
      <c r="D26" s="34">
        <v>84</v>
      </c>
      <c r="E26" s="110">
        <v>357</v>
      </c>
      <c r="F26" s="110">
        <v>0</v>
      </c>
      <c r="G26" s="110">
        <f t="shared" ref="G26:G31" si="4">E26+F26</f>
        <v>357</v>
      </c>
      <c r="H26" s="63">
        <v>64964</v>
      </c>
      <c r="K26" s="108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K27" s="108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0</v>
      </c>
      <c r="F28" s="110">
        <v>0</v>
      </c>
      <c r="G28" s="110">
        <f t="shared" si="4"/>
        <v>0</v>
      </c>
      <c r="H28" s="63">
        <v>287.68</v>
      </c>
      <c r="K28" s="108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110">
        <f t="shared" si="4"/>
        <v>0</v>
      </c>
      <c r="H29" s="63">
        <v>2.4500000000000002</v>
      </c>
      <c r="K29" s="108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17.91</v>
      </c>
      <c r="F30" s="110">
        <v>0</v>
      </c>
      <c r="G30" s="110">
        <f t="shared" si="4"/>
        <v>17.91</v>
      </c>
      <c r="H30" s="63">
        <v>0</v>
      </c>
      <c r="K30" s="108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6219663.1900000004</v>
      </c>
      <c r="F31" s="110">
        <v>45821.67</v>
      </c>
      <c r="G31" s="110">
        <f t="shared" si="4"/>
        <v>6265484.8600000003</v>
      </c>
      <c r="H31" s="63">
        <v>23358823.719999999</v>
      </c>
      <c r="I31" s="106"/>
      <c r="J31" s="106"/>
      <c r="K31" s="129"/>
      <c r="L31" s="129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276956.74</v>
      </c>
      <c r="K32" s="130"/>
      <c r="L32" s="130"/>
      <c r="M32" s="130"/>
      <c r="N32" s="130"/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276956.74</v>
      </c>
    </row>
    <row r="34" spans="2:8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276956.74</v>
      </c>
    </row>
    <row r="36" spans="2:8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8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159.13999999999999</v>
      </c>
      <c r="F42" s="58">
        <f>SUM(F43:F50)</f>
        <v>35.659999999999997</v>
      </c>
      <c r="G42" s="58">
        <f>SUM(G43:G50)</f>
        <v>194.79999999999998</v>
      </c>
      <c r="H42" s="58">
        <f>SUM(H43:H50)</f>
        <v>3261.4</v>
      </c>
    </row>
    <row r="43" spans="2:8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159.13999999999999</v>
      </c>
      <c r="F44" s="110">
        <v>35.659999999999997</v>
      </c>
      <c r="G44" s="110">
        <f t="shared" si="7"/>
        <v>194.79999999999998</v>
      </c>
      <c r="H44" s="63">
        <v>361.40000000000003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1618327.86</v>
      </c>
      <c r="F56" s="58">
        <f>SUM(F57:F65)</f>
        <v>33736.300000000003</v>
      </c>
      <c r="G56" s="58">
        <f>SUM(G57:G65)</f>
        <v>1652064.1600000001</v>
      </c>
      <c r="H56" s="58">
        <f>SUM(H57:H65)</f>
        <v>3457467.53</v>
      </c>
    </row>
    <row r="57" spans="2:8" ht="18" customHeight="1">
      <c r="B57" s="40">
        <v>681</v>
      </c>
      <c r="C57" s="32" t="s">
        <v>153</v>
      </c>
      <c r="D57" s="34">
        <v>115</v>
      </c>
      <c r="E57" s="110">
        <v>34450.58</v>
      </c>
      <c r="F57" s="110">
        <v>0</v>
      </c>
      <c r="G57" s="110">
        <f t="shared" si="8"/>
        <v>34450.58</v>
      </c>
      <c r="H57" s="63">
        <v>0</v>
      </c>
    </row>
    <row r="58" spans="2:8" ht="18" customHeight="1">
      <c r="B58" s="40">
        <v>682</v>
      </c>
      <c r="C58" s="32" t="s">
        <v>154</v>
      </c>
      <c r="D58" s="34">
        <v>116</v>
      </c>
      <c r="E58" s="110">
        <v>1570335.86</v>
      </c>
      <c r="F58" s="110">
        <v>0</v>
      </c>
      <c r="G58" s="110">
        <f t="shared" si="8"/>
        <v>1570335.86</v>
      </c>
      <c r="H58" s="63">
        <v>3279849.9899999998</v>
      </c>
    </row>
    <row r="59" spans="2:8" ht="23.25" customHeight="1">
      <c r="B59" s="40">
        <v>683</v>
      </c>
      <c r="C59" s="32" t="s">
        <v>155</v>
      </c>
      <c r="D59" s="34">
        <v>117</v>
      </c>
      <c r="E59" s="110">
        <v>1951.23</v>
      </c>
      <c r="F59" s="110">
        <v>33736.300000000003</v>
      </c>
      <c r="G59" s="110">
        <f t="shared" si="8"/>
        <v>35687.530000000006</v>
      </c>
      <c r="H59" s="63">
        <v>106086.04000000001</v>
      </c>
    </row>
    <row r="60" spans="2:8" ht="24.75" customHeight="1">
      <c r="B60" s="40">
        <v>684</v>
      </c>
      <c r="C60" s="32" t="s">
        <v>156</v>
      </c>
      <c r="D60" s="34">
        <v>118</v>
      </c>
      <c r="E60" s="110">
        <v>732.46</v>
      </c>
      <c r="F60" s="110">
        <v>0</v>
      </c>
      <c r="G60" s="110">
        <f t="shared" si="8"/>
        <v>732.46</v>
      </c>
      <c r="H60" s="63">
        <v>820.35</v>
      </c>
    </row>
    <row r="61" spans="2:8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110">
        <v>8068.24</v>
      </c>
      <c r="F63" s="110">
        <v>0</v>
      </c>
      <c r="G63" s="110">
        <f t="shared" si="8"/>
        <v>8068.24</v>
      </c>
      <c r="H63" s="63">
        <v>64016.4</v>
      </c>
    </row>
    <row r="64" spans="2:8" ht="22.5" customHeight="1">
      <c r="B64" s="40">
        <v>688</v>
      </c>
      <c r="C64" s="32" t="s">
        <v>160</v>
      </c>
      <c r="D64" s="34">
        <v>122</v>
      </c>
      <c r="E64" s="110">
        <v>2789.49</v>
      </c>
      <c r="F64" s="110">
        <v>0</v>
      </c>
      <c r="G64" s="110">
        <f t="shared" si="8"/>
        <v>2789.49</v>
      </c>
      <c r="H64" s="63">
        <v>6694.75</v>
      </c>
    </row>
    <row r="65" spans="2:24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4" s="35" customFormat="1" ht="24.75" customHeight="1">
      <c r="B76" s="192" t="s">
        <v>172</v>
      </c>
      <c r="C76" s="193"/>
      <c r="D76" s="60">
        <v>134</v>
      </c>
      <c r="E76" s="58">
        <f>E7+E11+E16+E21+E25+E32+E42+E51+E56+E66</f>
        <v>43821547.950000003</v>
      </c>
      <c r="F76" s="58">
        <f>F7+F11+F16+F21+F25+F32+F42+F51+F56+F66</f>
        <v>4625726.3600000003</v>
      </c>
      <c r="G76" s="58">
        <f>G7+G11+G16+G21+G25+G32+G42+G51+G56+G66</f>
        <v>48447274.310000002</v>
      </c>
      <c r="H76" s="58">
        <f>H7+H11+H16+H21+H25+H32+H42+H51+H56+H66</f>
        <v>113453794.09999999</v>
      </c>
      <c r="I76" s="72"/>
      <c r="J76" s="72"/>
      <c r="K76" s="72"/>
      <c r="L76" s="72"/>
      <c r="M76" s="19"/>
      <c r="N76" s="19"/>
      <c r="Q76" s="9"/>
      <c r="S76" s="72"/>
    </row>
    <row r="77" spans="2:24" s="35" customFormat="1" ht="21.75" customHeight="1">
      <c r="B77" s="192" t="s">
        <v>173</v>
      </c>
      <c r="C77" s="193"/>
      <c r="D77" s="60">
        <v>135</v>
      </c>
      <c r="E77" s="58">
        <f>E76-Náklady!E70</f>
        <v>2736925.9399999976</v>
      </c>
      <c r="F77" s="58">
        <f>F76-Náklady!F70</f>
        <v>2098.5799999991432</v>
      </c>
      <c r="G77" s="58">
        <f>G76-Náklady!G70</f>
        <v>2739024.5199999958</v>
      </c>
      <c r="H77" s="58">
        <f>H76-Náklady!H70</f>
        <v>2117832.2699999958</v>
      </c>
      <c r="M77" s="19"/>
      <c r="N77" s="19"/>
      <c r="O77" s="72"/>
      <c r="P77" s="72"/>
      <c r="Q77" s="64"/>
      <c r="R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110">
        <v>442.78</v>
      </c>
      <c r="F78" s="110">
        <v>87289.07</v>
      </c>
      <c r="G78" s="110">
        <f t="shared" ref="G78:G79" si="11">E78+F78</f>
        <v>87731.85</v>
      </c>
      <c r="H78" s="63">
        <v>118522.91</v>
      </c>
      <c r="R78" s="106"/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M79" s="126"/>
      <c r="O79" s="126"/>
      <c r="Q79" s="125"/>
      <c r="R79" s="106"/>
      <c r="U79" s="106"/>
      <c r="W79" s="106"/>
    </row>
    <row r="80" spans="2:24" s="35" customFormat="1" ht="21.75" customHeight="1">
      <c r="B80" s="200" t="s">
        <v>174</v>
      </c>
      <c r="C80" s="201"/>
      <c r="D80" s="70">
        <v>138</v>
      </c>
      <c r="E80" s="71">
        <f>E77-E78-E79</f>
        <v>2736483.1599999978</v>
      </c>
      <c r="F80" s="71">
        <f>F77-F78-F79</f>
        <v>-85190.490000000864</v>
      </c>
      <c r="G80" s="71">
        <f>G77-G78-G79</f>
        <v>2651292.6699999957</v>
      </c>
      <c r="H80" s="71">
        <f>H77-H78-H79</f>
        <v>1999309.3599999959</v>
      </c>
      <c r="I80" s="72"/>
      <c r="J80" s="72"/>
      <c r="K80" s="19"/>
      <c r="L80" s="19"/>
      <c r="M80" s="19"/>
      <c r="N80" s="19"/>
      <c r="O80" s="19"/>
      <c r="P80" s="19"/>
      <c r="S80" s="72"/>
      <c r="U80" s="106"/>
      <c r="W80" s="72"/>
    </row>
    <row r="81" spans="2:21" s="35" customFormat="1" ht="18" customHeight="1">
      <c r="B81" s="192" t="s">
        <v>119</v>
      </c>
      <c r="C81" s="193"/>
      <c r="D81" s="60">
        <v>995</v>
      </c>
      <c r="E81" s="58">
        <f>SUM(E68:E80)+SUM(E39:E67)+SUM(E7:E38)</f>
        <v>136938495.72999999</v>
      </c>
      <c r="F81" s="58">
        <f>SUM(F68:F80)+SUM(F39:F67)+SUM(F7:F38)</f>
        <v>13881376.239999998</v>
      </c>
      <c r="G81" s="58">
        <f>SUM(G68:G80)+SUM(G39:G67)+SUM(G7:G38)</f>
        <v>150819871.96999997</v>
      </c>
      <c r="H81" s="58">
        <f>SUM(H68:H80)+SUM(H39:H67)+SUM(H7:H38)</f>
        <v>344874003.57999998</v>
      </c>
      <c r="L81" s="72"/>
      <c r="M81" s="72"/>
      <c r="O81" s="72"/>
      <c r="Q81" s="72"/>
      <c r="R81" s="19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</row>
    <row r="84" spans="2:21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55069433.390000001</v>
      </c>
      <c r="R84" s="109"/>
    </row>
    <row r="85" spans="2:21" ht="15.75" hidden="1" customHeight="1">
      <c r="B85" s="43"/>
      <c r="C85" s="26"/>
      <c r="D85" s="119" t="s">
        <v>226</v>
      </c>
      <c r="E85" s="63"/>
      <c r="F85" s="63"/>
      <c r="G85" s="63"/>
      <c r="H85" s="63"/>
      <c r="I85" s="63"/>
      <c r="J85" s="127"/>
      <c r="K85" s="127"/>
      <c r="L85" s="127">
        <v>9475166.0199999996</v>
      </c>
      <c r="M85" s="63">
        <v>9194248.6099999994</v>
      </c>
      <c r="N85" s="63">
        <v>9258140.8000000007</v>
      </c>
      <c r="O85" s="63">
        <v>8807190.5600000005</v>
      </c>
      <c r="P85" s="63">
        <v>9053093.3699999992</v>
      </c>
      <c r="Q85" s="106">
        <v>56405625.25</v>
      </c>
      <c r="R85" s="120">
        <f>Q85-Q84</f>
        <v>1336191.8599999994</v>
      </c>
      <c r="S85" s="106">
        <f>R85-Q87</f>
        <v>-1315100.8100000024</v>
      </c>
      <c r="U85" s="106"/>
    </row>
    <row r="86" spans="2:21" ht="17.25" hidden="1" customHeight="1">
      <c r="B86" s="43"/>
      <c r="C86" s="115"/>
      <c r="D86" s="119" t="s">
        <v>227</v>
      </c>
      <c r="E86" s="113"/>
      <c r="F86" s="113"/>
      <c r="G86" s="113"/>
      <c r="H86" s="113"/>
      <c r="I86" s="113"/>
      <c r="J86" s="128"/>
      <c r="K86" s="128"/>
      <c r="L86" s="128">
        <v>8777321.1500000004</v>
      </c>
      <c r="M86" s="113">
        <v>7820831.2400000002</v>
      </c>
      <c r="N86" s="113">
        <v>14687869</v>
      </c>
      <c r="O86" s="113">
        <v>7831610.4199999999</v>
      </c>
      <c r="P86" s="113">
        <v>9321500.2200000007</v>
      </c>
      <c r="Q86" s="64"/>
      <c r="R86" s="64"/>
      <c r="U86" s="72"/>
    </row>
    <row r="87" spans="2:21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0</v>
      </c>
      <c r="G87" s="116">
        <f t="shared" ref="G87:L87" si="13">G86-G85</f>
        <v>0</v>
      </c>
      <c r="H87" s="116">
        <f t="shared" si="13"/>
        <v>0</v>
      </c>
      <c r="I87" s="116">
        <f t="shared" si="13"/>
        <v>0</v>
      </c>
      <c r="J87" s="116">
        <f t="shared" si="13"/>
        <v>0</v>
      </c>
      <c r="K87" s="116">
        <f t="shared" si="13"/>
        <v>0</v>
      </c>
      <c r="L87" s="116">
        <f t="shared" si="13"/>
        <v>-697844.86999999918</v>
      </c>
      <c r="M87" s="116">
        <f t="shared" ref="M87:N87" si="14">M86-M85</f>
        <v>-1373417.3699999992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2651292.6700000018</v>
      </c>
      <c r="R87" s="109"/>
      <c r="U87" s="106"/>
    </row>
    <row r="88" spans="2:21" ht="21.75" hidden="1" customHeight="1">
      <c r="B88" s="43"/>
      <c r="C88" s="26"/>
      <c r="D88" s="9"/>
      <c r="E88" s="124"/>
      <c r="F88" s="124"/>
      <c r="G88" s="124"/>
      <c r="H88" s="124"/>
      <c r="I88" s="124"/>
      <c r="J88" s="124"/>
      <c r="K88" s="124"/>
      <c r="L88" s="124">
        <v>-698</v>
      </c>
      <c r="M88" s="122">
        <v>-1373</v>
      </c>
      <c r="N88" s="131">
        <v>5430</v>
      </c>
      <c r="O88" s="122">
        <v>-975</v>
      </c>
      <c r="P88" s="131">
        <v>268</v>
      </c>
      <c r="Q88" s="132">
        <f>SUM(E88:P88)</f>
        <v>2652</v>
      </c>
      <c r="R88" s="106"/>
    </row>
    <row r="89" spans="2:21" ht="21.75" hidden="1" customHeight="1">
      <c r="B89" s="43"/>
      <c r="C89" s="26"/>
      <c r="D89" s="9"/>
      <c r="E89" s="123"/>
      <c r="F89" s="123"/>
      <c r="G89" s="123"/>
      <c r="H89" s="123"/>
      <c r="I89" s="72"/>
      <c r="J89" s="72"/>
      <c r="K89" s="72"/>
      <c r="L89" s="72">
        <v>-63517.2</v>
      </c>
      <c r="M89" s="72">
        <v>-25871.99</v>
      </c>
      <c r="N89" s="72">
        <v>-57128.86</v>
      </c>
      <c r="O89" s="72">
        <v>-23341.02</v>
      </c>
      <c r="P89" s="72">
        <v>-32145.43</v>
      </c>
      <c r="Q89" s="72" t="s">
        <v>223</v>
      </c>
      <c r="S89" s="106"/>
      <c r="U89" s="106"/>
    </row>
    <row r="90" spans="2:21" ht="21.75" customHeight="1">
      <c r="B90" s="43"/>
      <c r="C90" s="26"/>
      <c r="D90" s="9"/>
      <c r="F90" s="9"/>
      <c r="G90" s="107"/>
      <c r="H90" s="9"/>
      <c r="I90" s="107"/>
      <c r="J90" s="107"/>
      <c r="K90" s="107"/>
      <c r="L90" s="107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9"/>
      <c r="F91" s="9"/>
      <c r="G91" s="118"/>
      <c r="H91" s="105"/>
      <c r="I91" s="64"/>
      <c r="J91" s="64"/>
      <c r="K91" s="64"/>
      <c r="L91" s="64"/>
      <c r="M91" s="106"/>
      <c r="N91" s="107"/>
      <c r="O91" s="64"/>
      <c r="P91" s="72"/>
      <c r="Q91" s="106"/>
      <c r="R91" s="106"/>
      <c r="S91" s="106"/>
    </row>
    <row r="92" spans="2:21" ht="21.75" customHeight="1">
      <c r="B92" s="43"/>
      <c r="C92" s="26"/>
      <c r="D92" s="9"/>
      <c r="E92" s="64"/>
      <c r="F92" s="9"/>
      <c r="G92" s="105"/>
      <c r="H92" s="105"/>
      <c r="I92" s="107"/>
      <c r="J92" s="107"/>
      <c r="K92" s="107"/>
      <c r="L92" s="107"/>
      <c r="M92" s="107"/>
      <c r="N92" s="107"/>
      <c r="O92" s="64"/>
      <c r="P92" s="106"/>
      <c r="Q92" s="106"/>
      <c r="R92" s="106"/>
    </row>
    <row r="93" spans="2:21" ht="21.75" customHeight="1">
      <c r="B93" s="43"/>
      <c r="C93" s="26"/>
      <c r="D93" s="9"/>
      <c r="E93" s="9"/>
      <c r="F93" s="9"/>
      <c r="G93" s="118"/>
      <c r="H93" s="28"/>
      <c r="I93" s="109"/>
      <c r="J93" s="109"/>
      <c r="K93" s="109"/>
      <c r="L93" s="109"/>
      <c r="M93" s="106"/>
      <c r="N93" s="107"/>
      <c r="O93" s="64"/>
      <c r="P93" s="72"/>
      <c r="Q93" s="106"/>
      <c r="R93" s="106"/>
    </row>
    <row r="94" spans="2:21" ht="21.75" customHeight="1">
      <c r="B94" s="43"/>
      <c r="C94" s="26"/>
      <c r="D94" s="9"/>
      <c r="E94" s="9"/>
      <c r="F94" s="9"/>
      <c r="G94" s="118"/>
      <c r="H94" s="118"/>
      <c r="I94" s="107"/>
      <c r="J94" s="107"/>
      <c r="K94" s="107"/>
      <c r="L94" s="107"/>
      <c r="M94" s="107"/>
      <c r="N94" s="107"/>
      <c r="O94" s="64"/>
      <c r="P94" s="106"/>
      <c r="Q94" s="106"/>
    </row>
    <row r="95" spans="2:21" ht="21.75" customHeight="1">
      <c r="B95" s="43"/>
      <c r="C95" s="26"/>
      <c r="D95" s="9"/>
      <c r="E95" s="9"/>
      <c r="F95" s="9"/>
      <c r="G95" s="114"/>
      <c r="H95" s="28"/>
      <c r="L95" s="106"/>
      <c r="M95" s="108"/>
      <c r="N95" s="121"/>
      <c r="O95" s="64"/>
    </row>
    <row r="96" spans="2:21" ht="21.75" customHeight="1">
      <c r="B96" s="43"/>
      <c r="C96" s="26"/>
      <c r="D96" s="9"/>
      <c r="E96" s="9"/>
      <c r="F96" s="9"/>
      <c r="G96" s="114"/>
      <c r="H96" s="28"/>
      <c r="M96" s="106"/>
      <c r="O96" s="64"/>
    </row>
    <row r="97" spans="2:15" ht="21.75" customHeight="1">
      <c r="B97" s="43"/>
      <c r="C97" s="26"/>
      <c r="D97" s="9"/>
      <c r="E97" s="9"/>
      <c r="F97" s="9"/>
      <c r="G97" s="28"/>
      <c r="H97" s="28"/>
      <c r="O97" s="64"/>
    </row>
    <row r="98" spans="2:15" ht="21.75" customHeight="1">
      <c r="O98" s="64"/>
    </row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2019-07-04T08:09:00Z</cp:lastPrinted>
  <dcterms:created xsi:type="dcterms:W3CDTF">2006-01-23T21:54:25Z</dcterms:created>
  <dcterms:modified xsi:type="dcterms:W3CDTF">2019-07-26T12:02:28Z</dcterms:modified>
</cp:coreProperties>
</file>