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L99" i="10"/>
  <c r="G26" i="9"/>
  <c r="N93" i="10"/>
  <c r="G36" i="9"/>
  <c r="H60" l="1"/>
  <c r="F46"/>
  <c r="Q88" i="10" l="1"/>
  <c r="G53" i="9" l="1"/>
  <c r="G64" i="10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G13" l="1"/>
  <c r="P87" i="10"/>
  <c r="P92" s="1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2"/>
  <c r="G51"/>
  <c r="G50"/>
  <c r="G49"/>
  <c r="G48"/>
  <c r="G47"/>
  <c r="G40"/>
  <c r="G39"/>
  <c r="G34"/>
  <c r="G33"/>
  <c r="G32"/>
  <c r="G31"/>
  <c r="G30"/>
  <c r="G29"/>
  <c r="G28"/>
  <c r="G25"/>
  <c r="G24"/>
  <c r="G27" l="1"/>
  <c r="G23"/>
  <c r="N87" i="10"/>
  <c r="N94" s="1"/>
  <c r="R85" l="1"/>
  <c r="I87"/>
  <c r="O87"/>
  <c r="E87"/>
  <c r="F87"/>
  <c r="G87"/>
  <c r="H87"/>
  <c r="F38" i="9"/>
  <c r="G38" s="1"/>
  <c r="G41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E75"/>
  <c r="E67"/>
  <c r="E37" i="9"/>
  <c r="E43"/>
  <c r="E45"/>
  <c r="E7"/>
  <c r="E17"/>
  <c r="E23"/>
  <c r="E56"/>
  <c r="E57"/>
  <c r="E58"/>
  <c r="G58" s="1"/>
  <c r="E59"/>
  <c r="E61"/>
  <c r="E62"/>
  <c r="E63"/>
  <c r="E64"/>
  <c r="E65"/>
  <c r="G65" s="1"/>
  <c r="E66"/>
  <c r="G67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43" l="1"/>
  <c r="G74" i="10"/>
  <c r="Q87"/>
  <c r="S85" s="1"/>
  <c r="G61" i="9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G69" i="10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17" i="9"/>
  <c r="G12"/>
  <c r="G7"/>
  <c r="H77" i="10" l="1"/>
  <c r="G34" i="8"/>
  <c r="G74" s="1"/>
  <c r="G75" s="1"/>
  <c r="G51" i="10"/>
  <c r="G66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6" i="10"/>
  <c r="F77"/>
  <c r="F80" s="1"/>
  <c r="F81" s="1"/>
  <c r="E77"/>
  <c r="E80" s="1"/>
  <c r="H80"/>
  <c r="G71" i="9" l="1"/>
  <c r="G77" i="10"/>
  <c r="G80" s="1"/>
  <c r="H81"/>
  <c r="E81"/>
  <c r="G81" l="1"/>
</calcChain>
</file>

<file path=xl/comments1.xml><?xml version="1.0" encoding="utf-8"?>
<comments xmlns="http://schemas.openxmlformats.org/spreadsheetml/2006/main">
  <authors>
    <author>jjanciarova</author>
  </authors>
  <commentList>
    <comment ref="N91" authorId="0">
      <text>
        <r>
          <rPr>
            <sz val="9"/>
            <color indexed="81"/>
            <rFont val="Tahoma"/>
            <family val="2"/>
            <charset val="238"/>
          </rPr>
          <t xml:space="preserve">Debitum  istina
</t>
        </r>
      </text>
    </comment>
    <comment ref="N92" authorId="0">
      <text>
        <r>
          <rPr>
            <sz val="9"/>
            <color indexed="81"/>
            <rFont val="Tahoma"/>
            <family val="2"/>
            <charset val="238"/>
          </rPr>
          <t>Debitum  penále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<sst xmlns="http://schemas.openxmlformats.org/spreadsheetml/2006/main" count="521" uniqueCount="247">
  <si>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</si>
  <si>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</si>
  <si>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</si>
  <si>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</si>
  <si>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</si>
  <si>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</si>
  <si>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</si>
  <si>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</si>
  <si>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</si>
  <si>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</si>
  <si>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</si>
  <si>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</si>
  <si>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</si>
  <si>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</si>
  <si>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</si>
  <si>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</si>
  <si>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</si>
  <si>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</si>
  <si>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</si>
  <si>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</si>
  <si>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</si>
  <si>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</si>
  <si>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</si>
  <si>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</si>
  <si>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</si>
  <si>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</si>
  <si>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</si>
  <si>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</si>
  <si>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</si>
  <si>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</si>
  <si>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</si>
  <si>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</si>
  <si>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</si>
  <si>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</si>
  <si>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</si>
  <si>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</si>
  <si>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</si>
  <si>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</si>
  <si>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</si>
  <si>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</si>
  <si>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</si>
  <si>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</si>
  <si>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</si>
  <si>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</si>
  <si>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</si>
  <si>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</si>
  <si>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</si>
  <si>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</si>
  <si>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</si>
  <si>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</si>
  <si>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</si>
  <si>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</si>
  <si>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</si>
  <si>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</si>
  <si>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</si>
  <si>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</si>
  <si>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</si>
  <si>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</si>
  <si>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</si>
  <si>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</si>
  <si>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</si>
  <si>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</si>
  <si>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</si>
  <si>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</si>
  <si>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</si>
  <si>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</si>
  <si>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</si>
  <si>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</si>
  <si>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</si>
  <si>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</si>
  <si>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</si>
  <si>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</si>
  <si>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</si>
  <si>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</si>
  <si>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</si>
  <si>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</si>
  <si>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</si>
  <si>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</si>
  <si>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</si>
  <si>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</si>
  <si>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</si>
  <si>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</si>
  <si>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</si>
  <si>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</si>
  <si>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</si>
  <si>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</si>
  <si>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</si>
  <si>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</si>
  <si>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</si>
  <si>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</si>
  <si>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</si>
  <si>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</si>
  <si>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</si>
  <si>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</si>
  <si>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</si>
  <si>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</si>
  <si>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</si>
  <si>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</si>
  <si>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</si>
  <si>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</si>
  <si>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</si>
  <si>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</si>
  <si>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</si>
  <si>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</si>
  <si>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</si>
  <si>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</si>
  <si>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</si>
  <si>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</si>
  <si>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</si>
  <si>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</si>
  <si>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</si>
  <si>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</si>
  <si>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</si>
  <si>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</si>
  <si>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</si>
  <si>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</si>
  <si>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</si>
  <si>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</si>
  <si>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</si>
  <si>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</si>
  <si>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</si>
  <si>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</si>
  <si>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</si>
  <si>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</si>
  <si>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</si>
  <si>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</si>
  <si>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</si>
  <si>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</si>
  <si>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</si>
  <si>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</si>
  <si>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</si>
  <si>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</si>
  <si>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</si>
  <si>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</si>
  <si>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</si>
  <si>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</si>
  <si>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</si>
  <si>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</si>
  <si>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</si>
  <si>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</si>
  <si>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</si>
  <si>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</si>
  <si>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</si>
  <si>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</si>
  <si>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</si>
  <si>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</si>
  <si>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</si>
  <si>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</si>
  <si>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</si>
  <si>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</si>
  <si>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</si>
  <si>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</si>
  <si>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</si>
  <si>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</si>
  <si>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</si>
  <si>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</si>
  <si>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</si>
  <si>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</si>
  <si>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</si>
  <si>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</si>
  <si>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</si>
  <si>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</si>
  <si>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</si>
  <si>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</si>
  <si>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</si>
  <si>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</si>
  <si>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</si>
  <si>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</si>
  <si>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</si>
  <si>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</si>
  <si>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</si>
  <si>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</si>
  <si>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</si>
  <si>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</si>
  <si>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</si>
  <si>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</si>
  <si>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</si>
  <si>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</si>
  <si>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</si>
  <si>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</si>
  <si>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</si>
  <si>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</si>
  <si>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</si>
  <si>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</si>
  <si>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</si>
  <si>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</si>
  <si>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</si>
  <si>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</si>
  <si>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</si>
  <si>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</si>
  <si>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</si>
  <si>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</si>
  <si>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</si>
  <si>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</si>
  <si>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</si>
  <si>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</si>
  <si>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</si>
  <si>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</si>
  <si>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</si>
  <si>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</si>
  <si>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</si>
  <si>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</si>
  <si>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</si>
  <si>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</si>
  <si>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</si>
  <si>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</si>
  <si>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</si>
  <si>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</si>
  <si>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</si>
  <si>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</si>
  <si>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</si>
  <si>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</si>
  <si>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</si>
  <si>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</si>
  <si>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</si>
  <si>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</si>
  <si>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</si>
  <si>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</si>
  <si>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</si>
  <si>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</si>
  <si>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</si>
  <si>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</si>
  <si>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</si>
  <si>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 xml:space="preserve">       generálna riaditeľka</t>
  </si>
  <si>
    <t xml:space="preserve">  ekonomická riaditeľka</t>
  </si>
  <si>
    <t xml:space="preserve">Náklady </t>
  </si>
  <si>
    <t>Výnosy</t>
  </si>
  <si>
    <t>1/2020</t>
  </si>
  <si>
    <t>Bezprostredne predchádzajúce účtovné obdobie  k 31.12.2019</t>
  </si>
  <si>
    <t>2/2020</t>
  </si>
  <si>
    <t>3/2020</t>
  </si>
  <si>
    <t>12/2020</t>
  </si>
  <si>
    <t>11/2020</t>
  </si>
  <si>
    <t>10/2020</t>
  </si>
  <si>
    <t>9/2020</t>
  </si>
  <si>
    <t>8/2020</t>
  </si>
  <si>
    <t>7/2020</t>
  </si>
  <si>
    <t>6/2020</t>
  </si>
  <si>
    <t>5/2020</t>
  </si>
  <si>
    <t>4/2020</t>
  </si>
  <si>
    <t>Sociálna poisťovna  Penále</t>
  </si>
  <si>
    <t>Dohoda o odpustení dlhu č.193/2020</t>
  </si>
  <si>
    <t>Dohoda o odpustení dlhu č. 174/2020 penále</t>
  </si>
  <si>
    <r>
      <t xml:space="preserve">   </t>
    </r>
    <r>
      <rPr>
        <b/>
        <sz val="9"/>
        <rFont val="Arial CE"/>
        <family val="2"/>
        <charset val="238"/>
      </rPr>
      <t>Výkaz ziskov a strát  k  30.04.2020  v  Eur</t>
    </r>
  </si>
  <si>
    <t>Bežné účtovné obdobie  k  30.04.2020</t>
  </si>
  <si>
    <t xml:space="preserve">            k    30.04.2020  ( v  eurách )</t>
  </si>
  <si>
    <t>DPH ( daňová povinnosť )</t>
  </si>
</sst>
</file>

<file path=xl/styles.xml><?xml version="1.0" encoding="utf-8"?>
<styleSheet xmlns="http://schemas.openxmlformats.org/spreadsheetml/2006/main">
  <numFmts count="1">
    <numFmt numFmtId="164" formatCode="000"/>
  </numFmts>
  <fonts count="23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2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Alignment="1">
      <alignment horizontal="right" vertical="center"/>
    </xf>
    <xf numFmtId="4" fontId="6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4" fontId="6" fillId="0" borderId="5" xfId="1" applyNumberFormat="1" applyFont="1" applyFill="1" applyBorder="1" applyAlignment="1" applyProtection="1">
      <alignment horizontal="right" vertical="center"/>
      <protection hidden="1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53" t="s">
        <v>72</v>
      </c>
      <c r="C1" s="153" t="s">
        <v>12</v>
      </c>
      <c r="D1" s="139" t="s">
        <v>93</v>
      </c>
      <c r="E1" s="145" t="s">
        <v>74</v>
      </c>
      <c r="F1" s="146"/>
      <c r="G1" s="147"/>
      <c r="H1" s="137" t="s">
        <v>14</v>
      </c>
      <c r="J1" s="54">
        <v>39814</v>
      </c>
      <c r="K1" s="54">
        <v>39844</v>
      </c>
    </row>
    <row r="2" spans="2:11" ht="15" customHeight="1">
      <c r="B2" s="138"/>
      <c r="C2" s="154"/>
      <c r="D2" s="138"/>
      <c r="E2" s="148"/>
      <c r="F2" s="149"/>
      <c r="G2" s="150"/>
      <c r="H2" s="138"/>
    </row>
    <row r="3" spans="2:11" ht="15" customHeight="1">
      <c r="B3" s="138"/>
      <c r="C3" s="138"/>
      <c r="D3" s="138"/>
      <c r="E3" s="139" t="s">
        <v>15</v>
      </c>
      <c r="F3" s="139" t="s">
        <v>16</v>
      </c>
      <c r="G3" s="141" t="s">
        <v>17</v>
      </c>
      <c r="H3" s="138"/>
    </row>
    <row r="4" spans="2:11" ht="11.25" customHeight="1">
      <c r="B4" s="140"/>
      <c r="C4" s="140"/>
      <c r="D4" s="140"/>
      <c r="E4" s="140"/>
      <c r="F4" s="138"/>
      <c r="G4" s="142"/>
      <c r="H4" s="138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53" t="s">
        <v>72</v>
      </c>
      <c r="C41" s="153" t="s">
        <v>12</v>
      </c>
      <c r="D41" s="139" t="s">
        <v>93</v>
      </c>
      <c r="E41" s="155" t="s">
        <v>74</v>
      </c>
      <c r="F41" s="156"/>
      <c r="G41" s="157"/>
      <c r="H41" s="161" t="s">
        <v>14</v>
      </c>
    </row>
    <row r="42" spans="2:8" ht="15" customHeight="1">
      <c r="B42" s="138"/>
      <c r="C42" s="154"/>
      <c r="D42" s="138"/>
      <c r="E42" s="158"/>
      <c r="F42" s="159"/>
      <c r="G42" s="160"/>
      <c r="H42" s="162"/>
    </row>
    <row r="43" spans="2:8" ht="15" customHeight="1">
      <c r="B43" s="138"/>
      <c r="C43" s="138"/>
      <c r="D43" s="138"/>
      <c r="E43" s="161" t="s">
        <v>15</v>
      </c>
      <c r="F43" s="161" t="s">
        <v>16</v>
      </c>
      <c r="G43" s="151" t="s">
        <v>17</v>
      </c>
      <c r="H43" s="162"/>
    </row>
    <row r="44" spans="2:8" ht="11.25" customHeight="1">
      <c r="B44" s="140"/>
      <c r="C44" s="140"/>
      <c r="D44" s="140"/>
      <c r="E44" s="163"/>
      <c r="F44" s="162"/>
      <c r="G44" s="152"/>
      <c r="H44" s="162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43" t="s">
        <v>81</v>
      </c>
      <c r="C74" s="144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64" t="s">
        <v>80</v>
      </c>
      <c r="C75" s="165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53" t="s">
        <v>72</v>
      </c>
      <c r="C77" s="153" t="s">
        <v>73</v>
      </c>
      <c r="D77" s="139" t="s">
        <v>13</v>
      </c>
      <c r="E77" s="155" t="s">
        <v>74</v>
      </c>
      <c r="F77" s="156"/>
      <c r="G77" s="157"/>
      <c r="H77" s="161" t="s">
        <v>14</v>
      </c>
    </row>
    <row r="78" spans="2:8" ht="21.75" customHeight="1">
      <c r="B78" s="138"/>
      <c r="C78" s="154"/>
      <c r="D78" s="138"/>
      <c r="E78" s="158"/>
      <c r="F78" s="159"/>
      <c r="G78" s="160"/>
      <c r="H78" s="162"/>
    </row>
    <row r="79" spans="2:8" ht="21.75" customHeight="1">
      <c r="B79" s="138"/>
      <c r="C79" s="138"/>
      <c r="D79" s="138"/>
      <c r="E79" s="161" t="s">
        <v>15</v>
      </c>
      <c r="F79" s="161" t="s">
        <v>16</v>
      </c>
      <c r="G79" s="151" t="s">
        <v>17</v>
      </c>
      <c r="H79" s="162"/>
    </row>
    <row r="80" spans="2:8" ht="21.75" customHeight="1">
      <c r="B80" s="140"/>
      <c r="C80" s="140"/>
      <c r="D80" s="140"/>
      <c r="E80" s="163"/>
      <c r="F80" s="162"/>
      <c r="G80" s="152"/>
      <c r="H80" s="162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53" t="s">
        <v>72</v>
      </c>
      <c r="C114" s="153" t="s">
        <v>73</v>
      </c>
      <c r="D114" s="139" t="s">
        <v>13</v>
      </c>
      <c r="E114" s="155" t="s">
        <v>74</v>
      </c>
      <c r="F114" s="156"/>
      <c r="G114" s="157"/>
      <c r="H114" s="161" t="s">
        <v>14</v>
      </c>
    </row>
    <row r="115" spans="1:8" ht="21.75" customHeight="1">
      <c r="B115" s="138"/>
      <c r="C115" s="154"/>
      <c r="D115" s="138"/>
      <c r="E115" s="158"/>
      <c r="F115" s="159"/>
      <c r="G115" s="160"/>
      <c r="H115" s="162"/>
    </row>
    <row r="116" spans="1:8" ht="21.75" customHeight="1">
      <c r="B116" s="138"/>
      <c r="C116" s="138"/>
      <c r="D116" s="138"/>
      <c r="E116" s="161" t="s">
        <v>15</v>
      </c>
      <c r="F116" s="161" t="s">
        <v>16</v>
      </c>
      <c r="G116" s="151" t="s">
        <v>17</v>
      </c>
      <c r="H116" s="162"/>
    </row>
    <row r="117" spans="1:8" ht="21.75" customHeight="1">
      <c r="B117" s="140"/>
      <c r="C117" s="140"/>
      <c r="D117" s="140"/>
      <c r="E117" s="163"/>
      <c r="F117" s="162"/>
      <c r="G117" s="152"/>
      <c r="H117" s="162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53" t="s">
        <v>72</v>
      </c>
      <c r="C148" s="153" t="s">
        <v>73</v>
      </c>
      <c r="D148" s="139" t="s">
        <v>13</v>
      </c>
      <c r="E148" s="155" t="s">
        <v>74</v>
      </c>
      <c r="F148" s="156"/>
      <c r="G148" s="157"/>
      <c r="H148" s="161" t="s">
        <v>14</v>
      </c>
    </row>
    <row r="149" spans="1:8" ht="21.75" customHeight="1">
      <c r="B149" s="138"/>
      <c r="C149" s="154"/>
      <c r="D149" s="138"/>
      <c r="E149" s="158"/>
      <c r="F149" s="159"/>
      <c r="G149" s="160"/>
      <c r="H149" s="162"/>
    </row>
    <row r="150" spans="1:8" ht="21.75" customHeight="1">
      <c r="B150" s="138"/>
      <c r="C150" s="138"/>
      <c r="D150" s="138"/>
      <c r="E150" s="161" t="s">
        <v>15</v>
      </c>
      <c r="F150" s="161" t="s">
        <v>16</v>
      </c>
      <c r="G150" s="151" t="s">
        <v>17</v>
      </c>
      <c r="H150" s="162"/>
    </row>
    <row r="151" spans="1:8" ht="21.75" customHeight="1">
      <c r="B151" s="140"/>
      <c r="C151" s="140"/>
      <c r="D151" s="140"/>
      <c r="E151" s="163"/>
      <c r="F151" s="162"/>
      <c r="G151" s="152"/>
      <c r="H151" s="162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64" t="s">
        <v>172</v>
      </c>
      <c r="C161" s="165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64" t="s">
        <v>173</v>
      </c>
      <c r="C162" s="165"/>
      <c r="D162" s="25">
        <v>135</v>
      </c>
      <c r="E162" s="52">
        <f>E161-Náklady!E142</f>
        <v>4132715.3499999996</v>
      </c>
      <c r="F162" s="52">
        <f>F161-Náklady!F142</f>
        <v>316402.2</v>
      </c>
      <c r="G162" s="52">
        <f>G161-Náklady!G142</f>
        <v>4449117.55</v>
      </c>
      <c r="H162" s="52">
        <f>H161-Náklady!H142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64" t="s">
        <v>174</v>
      </c>
      <c r="C165" s="165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64" t="s">
        <v>119</v>
      </c>
      <c r="C166" s="165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4" workbookViewId="0">
      <selection activeCell="J20" sqref="J20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67" t="s">
        <v>71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73" t="s">
        <v>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3"/>
      <c r="AG3" s="3"/>
      <c r="AH3" s="3"/>
    </row>
    <row r="5" spans="2:34" ht="12.75" customHeight="1">
      <c r="H5" s="168" t="s">
        <v>175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2:34" ht="12.75" customHeight="1"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</row>
    <row r="8" spans="2:34" ht="12.75" customHeight="1">
      <c r="I8" s="170" t="s">
        <v>245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71" t="s">
        <v>66</v>
      </c>
      <c r="E18" s="171"/>
      <c r="F18" s="171"/>
      <c r="G18" s="172" t="s">
        <v>67</v>
      </c>
      <c r="H18" s="172"/>
      <c r="I18" s="172"/>
      <c r="J18" s="172"/>
      <c r="K18" s="10"/>
      <c r="L18" s="10"/>
      <c r="M18" s="10"/>
      <c r="N18" s="10"/>
      <c r="O18" s="10"/>
      <c r="R18" s="171" t="s">
        <v>66</v>
      </c>
      <c r="S18" s="171"/>
      <c r="T18" s="171"/>
      <c r="U18" s="172" t="s">
        <v>67</v>
      </c>
      <c r="V18" s="172"/>
      <c r="W18" s="172"/>
      <c r="X18" s="172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2</v>
      </c>
      <c r="J20" s="75">
        <v>0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4</v>
      </c>
      <c r="T20" s="76"/>
      <c r="U20" s="75">
        <v>2</v>
      </c>
      <c r="V20" s="75">
        <v>0</v>
      </c>
      <c r="W20" s="75">
        <v>2</v>
      </c>
      <c r="X20" s="75">
        <v>0</v>
      </c>
    </row>
    <row r="22" spans="2:32">
      <c r="B22" s="166" t="s">
        <v>1</v>
      </c>
      <c r="C22" s="166"/>
      <c r="D22" s="166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6"/>
      <c r="T25" s="166"/>
      <c r="U25" s="166"/>
      <c r="V25" s="166"/>
      <c r="W25" s="166"/>
      <c r="X25" s="166"/>
      <c r="Y25" s="166"/>
      <c r="Z25" s="166"/>
      <c r="AA25" s="166"/>
      <c r="AC25" s="3"/>
    </row>
    <row r="26" spans="2:32">
      <c r="B26" s="186" t="s">
        <v>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88" t="s">
        <v>3</v>
      </c>
      <c r="C31" s="188"/>
      <c r="D31" s="188"/>
      <c r="E31" s="188"/>
      <c r="F31" s="188"/>
      <c r="G31" s="188"/>
      <c r="H31" s="188"/>
      <c r="I31" s="166"/>
      <c r="J31" s="166"/>
    </row>
    <row r="32" spans="2:32">
      <c r="B32" s="189" t="s">
        <v>4</v>
      </c>
      <c r="C32" s="189"/>
      <c r="D32" s="189"/>
      <c r="E32" s="189"/>
      <c r="F32" s="189"/>
      <c r="G32" s="189"/>
      <c r="H32" s="189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89" t="s">
        <v>5</v>
      </c>
      <c r="C36" s="189"/>
      <c r="D36" s="189"/>
      <c r="E36" s="189"/>
      <c r="F36" s="8"/>
      <c r="G36" s="8"/>
      <c r="H36" s="8"/>
      <c r="I36" s="189" t="s">
        <v>6</v>
      </c>
      <c r="J36" s="189"/>
      <c r="K36" s="189"/>
      <c r="L36" s="189"/>
      <c r="M36" s="189"/>
      <c r="N36" s="189"/>
      <c r="O36" s="189"/>
      <c r="P36" s="189"/>
      <c r="Q36" s="189"/>
      <c r="R36" s="18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87" t="s">
        <v>7</v>
      </c>
      <c r="C39" s="187"/>
      <c r="D39" s="187"/>
      <c r="E39" s="187"/>
      <c r="F39" s="187"/>
      <c r="G39" s="187"/>
      <c r="H39" s="187"/>
      <c r="I39" s="187"/>
      <c r="J39" s="187"/>
      <c r="K39" s="187"/>
      <c r="V39" s="187" t="s">
        <v>8</v>
      </c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89" t="s">
        <v>70</v>
      </c>
      <c r="C42" s="189"/>
      <c r="D42" s="189"/>
      <c r="E42" s="189"/>
      <c r="F42" s="189"/>
      <c r="G42" s="189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77" t="s">
        <v>9</v>
      </c>
      <c r="C45" s="178"/>
      <c r="D45" s="178"/>
      <c r="E45" s="178"/>
      <c r="F45" s="178"/>
      <c r="G45" s="178"/>
      <c r="H45" s="178"/>
      <c r="I45" s="6"/>
      <c r="J45" s="81"/>
      <c r="K45" s="6"/>
      <c r="L45" s="82"/>
      <c r="M45" s="82"/>
      <c r="N45" s="177" t="s">
        <v>10</v>
      </c>
      <c r="O45" s="181"/>
      <c r="P45" s="181"/>
      <c r="Q45" s="181"/>
      <c r="R45" s="181"/>
      <c r="S45" s="182"/>
      <c r="T45" s="177" t="s">
        <v>11</v>
      </c>
      <c r="U45" s="181"/>
      <c r="V45" s="181"/>
      <c r="W45" s="181"/>
      <c r="X45" s="181"/>
      <c r="Y45" s="181"/>
      <c r="Z45" s="182"/>
      <c r="AA45" s="177" t="s">
        <v>218</v>
      </c>
      <c r="AB45" s="181"/>
      <c r="AC45" s="181"/>
      <c r="AD45" s="181"/>
      <c r="AE45" s="181"/>
      <c r="AF45" s="182"/>
      <c r="AM45" s="174"/>
      <c r="AN45" s="175"/>
      <c r="AO45" s="175"/>
      <c r="AP45" s="175"/>
      <c r="AQ45" s="175"/>
      <c r="AR45" s="175"/>
    </row>
    <row r="46" spans="2:44">
      <c r="B46" s="179"/>
      <c r="C46" s="180"/>
      <c r="D46" s="180"/>
      <c r="E46" s="180"/>
      <c r="F46" s="180"/>
      <c r="G46" s="180"/>
      <c r="H46" s="180"/>
      <c r="I46" s="83"/>
      <c r="J46" s="83"/>
      <c r="K46" s="84"/>
      <c r="L46" s="84"/>
      <c r="M46" s="84"/>
      <c r="N46" s="183"/>
      <c r="O46" s="184"/>
      <c r="P46" s="184"/>
      <c r="Q46" s="184"/>
      <c r="R46" s="184"/>
      <c r="S46" s="185"/>
      <c r="T46" s="183"/>
      <c r="U46" s="184"/>
      <c r="V46" s="184"/>
      <c r="W46" s="184"/>
      <c r="X46" s="184"/>
      <c r="Y46" s="184"/>
      <c r="Z46" s="185"/>
      <c r="AA46" s="183"/>
      <c r="AB46" s="175"/>
      <c r="AC46" s="175"/>
      <c r="AD46" s="175"/>
      <c r="AE46" s="175"/>
      <c r="AF46" s="185"/>
      <c r="AM46" s="175"/>
      <c r="AN46" s="175"/>
      <c r="AO46" s="175"/>
      <c r="AP46" s="175"/>
      <c r="AQ46" s="175"/>
      <c r="AR46" s="175"/>
    </row>
    <row r="47" spans="2:44">
      <c r="B47" s="179"/>
      <c r="C47" s="180"/>
      <c r="D47" s="180"/>
      <c r="E47" s="180"/>
      <c r="F47" s="180"/>
      <c r="G47" s="180"/>
      <c r="H47" s="180"/>
      <c r="I47" s="83"/>
      <c r="J47" s="83"/>
      <c r="K47" s="84"/>
      <c r="L47" s="84"/>
      <c r="M47" s="84"/>
      <c r="N47" s="183"/>
      <c r="O47" s="184"/>
      <c r="P47" s="184"/>
      <c r="Q47" s="184"/>
      <c r="R47" s="184"/>
      <c r="S47" s="185"/>
      <c r="T47" s="183"/>
      <c r="U47" s="184"/>
      <c r="V47" s="184"/>
      <c r="W47" s="184"/>
      <c r="X47" s="184"/>
      <c r="Y47" s="184"/>
      <c r="Z47" s="185"/>
      <c r="AA47" s="183"/>
      <c r="AB47" s="175"/>
      <c r="AC47" s="175"/>
      <c r="AD47" s="175"/>
      <c r="AE47" s="175"/>
      <c r="AF47" s="185"/>
      <c r="AM47" s="175"/>
      <c r="AN47" s="175"/>
      <c r="AO47" s="175"/>
      <c r="AP47" s="175"/>
      <c r="AQ47" s="175"/>
      <c r="AR47" s="175"/>
    </row>
    <row r="48" spans="2:44" ht="21" customHeight="1">
      <c r="B48" s="179"/>
      <c r="C48" s="180"/>
      <c r="D48" s="180"/>
      <c r="E48" s="180"/>
      <c r="F48" s="180"/>
      <c r="G48" s="180"/>
      <c r="H48" s="180"/>
      <c r="I48" s="83"/>
      <c r="J48" s="83"/>
      <c r="K48" s="84"/>
      <c r="L48" s="84"/>
      <c r="M48" s="84"/>
      <c r="N48" s="183"/>
      <c r="O48" s="184"/>
      <c r="P48" s="184"/>
      <c r="Q48" s="184"/>
      <c r="R48" s="184"/>
      <c r="S48" s="185"/>
      <c r="T48" s="183"/>
      <c r="U48" s="184"/>
      <c r="V48" s="184"/>
      <c r="W48" s="184"/>
      <c r="X48" s="184"/>
      <c r="Y48" s="184"/>
      <c r="Z48" s="185"/>
      <c r="AA48" s="183"/>
      <c r="AB48" s="175"/>
      <c r="AC48" s="175"/>
      <c r="AD48" s="175"/>
      <c r="AE48" s="175"/>
      <c r="AF48" s="185"/>
      <c r="AM48" s="175"/>
      <c r="AN48" s="175"/>
      <c r="AO48" s="175"/>
      <c r="AP48" s="175"/>
      <c r="AQ48" s="175"/>
      <c r="AR48" s="175"/>
    </row>
    <row r="49" spans="2:34">
      <c r="B49" s="85"/>
      <c r="C49" s="17">
        <v>2</v>
      </c>
      <c r="D49" s="17">
        <v>6</v>
      </c>
      <c r="E49" s="16"/>
      <c r="F49" s="17">
        <v>0</v>
      </c>
      <c r="G49" s="17">
        <v>5</v>
      </c>
      <c r="H49" s="16"/>
      <c r="I49" s="17">
        <v>2</v>
      </c>
      <c r="J49" s="17">
        <v>0</v>
      </c>
      <c r="K49" s="17">
        <v>2</v>
      </c>
      <c r="L49" s="17">
        <v>0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224</v>
      </c>
      <c r="U51" s="96"/>
      <c r="V51" s="96"/>
      <c r="W51" s="96"/>
      <c r="X51" s="96"/>
      <c r="Y51" s="95"/>
      <c r="Z51" s="98"/>
      <c r="AA51" s="90" t="s">
        <v>223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6"/>
      <c r="C53" s="176"/>
      <c r="D53" s="176"/>
      <c r="E53" s="176"/>
      <c r="F53" s="176"/>
      <c r="G53" s="176"/>
      <c r="H53" s="176"/>
    </row>
    <row r="54" spans="2:34">
      <c r="B54" s="166"/>
      <c r="C54" s="166"/>
      <c r="D54" s="166"/>
      <c r="E54" s="166"/>
      <c r="F54" s="166"/>
      <c r="G54" s="166"/>
      <c r="H54" s="166"/>
      <c r="I54" s="166"/>
      <c r="J54" s="166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48" sqref="E48:F53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855468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3.42578125" style="19" customWidth="1"/>
    <col min="10" max="10" width="16.28515625" style="19" customWidth="1"/>
    <col min="11" max="11" width="10.85546875" style="19" bestFit="1" customWidth="1"/>
    <col min="12" max="12" width="11.85546875" style="19" customWidth="1"/>
    <col min="13" max="13" width="13.28515625" style="19" customWidth="1"/>
    <col min="14" max="14" width="12.140625" style="19" customWidth="1"/>
    <col min="15" max="16384" width="7.85546875" style="19"/>
  </cols>
  <sheetData>
    <row r="1" spans="2:14" ht="21.75" customHeight="1">
      <c r="C1" s="69" t="s">
        <v>243</v>
      </c>
    </row>
    <row r="2" spans="2:14" ht="15" customHeight="1">
      <c r="B2" s="153" t="s">
        <v>72</v>
      </c>
      <c r="C2" s="153" t="s">
        <v>12</v>
      </c>
      <c r="D2" s="139" t="s">
        <v>93</v>
      </c>
      <c r="E2" s="194" t="s">
        <v>244</v>
      </c>
      <c r="F2" s="195"/>
      <c r="G2" s="196"/>
      <c r="H2" s="137" t="s">
        <v>228</v>
      </c>
    </row>
    <row r="3" spans="2:14" ht="15" customHeight="1">
      <c r="B3" s="138"/>
      <c r="C3" s="154"/>
      <c r="D3" s="138"/>
      <c r="E3" s="197"/>
      <c r="F3" s="198"/>
      <c r="G3" s="199"/>
      <c r="H3" s="138"/>
    </row>
    <row r="4" spans="2:14" ht="15" customHeight="1">
      <c r="B4" s="138"/>
      <c r="C4" s="138"/>
      <c r="D4" s="138"/>
      <c r="E4" s="139" t="s">
        <v>15</v>
      </c>
      <c r="F4" s="139" t="s">
        <v>16</v>
      </c>
      <c r="G4" s="141" t="s">
        <v>17</v>
      </c>
      <c r="H4" s="138"/>
      <c r="K4" s="108"/>
      <c r="L4" s="108"/>
      <c r="M4" s="108"/>
    </row>
    <row r="5" spans="2:14" ht="11.25" customHeight="1">
      <c r="B5" s="140"/>
      <c r="C5" s="140"/>
      <c r="D5" s="140"/>
      <c r="E5" s="140"/>
      <c r="F5" s="138"/>
      <c r="G5" s="142"/>
      <c r="H5" s="138"/>
      <c r="K5" s="108"/>
      <c r="L5" s="108"/>
      <c r="M5" s="108"/>
    </row>
    <row r="6" spans="2:14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  <c r="K6" s="108"/>
      <c r="L6" s="108"/>
      <c r="M6" s="108"/>
    </row>
    <row r="7" spans="2:14" s="35" customFormat="1" ht="18" customHeight="1">
      <c r="B7" s="61">
        <v>50</v>
      </c>
      <c r="C7" s="59" t="s">
        <v>75</v>
      </c>
      <c r="D7" s="60">
        <v>1</v>
      </c>
      <c r="E7" s="56">
        <f>SUM(E8:E11)</f>
        <v>11476646.399999999</v>
      </c>
      <c r="F7" s="56">
        <f>SUM(F8:F11)</f>
        <v>3262134.52</v>
      </c>
      <c r="G7" s="56">
        <f>SUM(G8:G11)</f>
        <v>14738780.919999998</v>
      </c>
      <c r="H7" s="56">
        <f>SUM(H8:H11)</f>
        <v>46188279.730000004</v>
      </c>
      <c r="K7" s="111"/>
      <c r="L7" s="111"/>
      <c r="M7" s="111"/>
      <c r="N7" s="106"/>
    </row>
    <row r="8" spans="2:14" ht="18" customHeight="1">
      <c r="B8" s="40">
        <v>501</v>
      </c>
      <c r="C8" s="32" t="s">
        <v>23</v>
      </c>
      <c r="D8" s="34">
        <v>2</v>
      </c>
      <c r="E8" s="110">
        <v>10623610.369999999</v>
      </c>
      <c r="F8" s="110">
        <v>34560.49</v>
      </c>
      <c r="G8" s="110">
        <f t="shared" ref="G8:G11" si="0">E8+F8</f>
        <v>10658170.859999999</v>
      </c>
      <c r="H8" s="57">
        <v>33826800.82</v>
      </c>
      <c r="J8" s="106"/>
      <c r="K8" s="132"/>
      <c r="L8" s="132"/>
      <c r="M8" s="132"/>
      <c r="N8" s="106"/>
    </row>
    <row r="9" spans="2:14" ht="18" customHeight="1">
      <c r="B9" s="40">
        <v>502</v>
      </c>
      <c r="C9" s="32" t="s">
        <v>24</v>
      </c>
      <c r="D9" s="34">
        <v>3</v>
      </c>
      <c r="E9" s="110">
        <v>853036.03</v>
      </c>
      <c r="F9" s="110">
        <v>163805.9</v>
      </c>
      <c r="G9" s="110">
        <f t="shared" si="0"/>
        <v>1016841.93</v>
      </c>
      <c r="H9" s="57">
        <v>2899225.46</v>
      </c>
      <c r="K9" s="132"/>
      <c r="L9" s="132"/>
      <c r="M9" s="132"/>
      <c r="N9" s="106"/>
    </row>
    <row r="10" spans="2:14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  <c r="K10" s="132"/>
      <c r="L10" s="132"/>
      <c r="M10" s="132"/>
      <c r="N10" s="106"/>
    </row>
    <row r="11" spans="2:14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3063768.13</v>
      </c>
      <c r="G11" s="110">
        <f t="shared" si="0"/>
        <v>3063768.13</v>
      </c>
      <c r="H11" s="57">
        <v>9462253.4499999993</v>
      </c>
      <c r="K11" s="132"/>
      <c r="L11" s="132"/>
      <c r="M11" s="132"/>
      <c r="N11" s="106"/>
    </row>
    <row r="12" spans="2:14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1809871.71</v>
      </c>
      <c r="F12" s="56">
        <f>SUM(F13:F16)</f>
        <v>95305.459999999992</v>
      </c>
      <c r="G12" s="56">
        <f>SUM(G13:G16)</f>
        <v>1905177.17</v>
      </c>
      <c r="H12" s="56">
        <f>SUM(H13:H16)</f>
        <v>5679899.4100000001</v>
      </c>
      <c r="K12" s="111"/>
      <c r="L12" s="111"/>
      <c r="M12" s="111"/>
      <c r="N12" s="72"/>
    </row>
    <row r="13" spans="2:14" ht="18" customHeight="1">
      <c r="B13" s="40">
        <v>511</v>
      </c>
      <c r="C13" s="32" t="s">
        <v>27</v>
      </c>
      <c r="D13" s="34">
        <v>7</v>
      </c>
      <c r="E13" s="110">
        <v>727137.32</v>
      </c>
      <c r="F13" s="110">
        <v>28324.98</v>
      </c>
      <c r="G13" s="110">
        <f t="shared" ref="G13:G16" si="1">E13+F13</f>
        <v>755462.29999999993</v>
      </c>
      <c r="H13" s="57">
        <v>1650453.14</v>
      </c>
      <c r="J13" s="106"/>
      <c r="K13" s="132"/>
      <c r="L13" s="132"/>
      <c r="M13" s="132"/>
      <c r="N13" s="106"/>
    </row>
    <row r="14" spans="2:14" ht="18" customHeight="1">
      <c r="B14" s="40">
        <v>512</v>
      </c>
      <c r="C14" s="32" t="s">
        <v>28</v>
      </c>
      <c r="D14" s="34">
        <v>8</v>
      </c>
      <c r="E14" s="110">
        <v>1275.6600000000001</v>
      </c>
      <c r="F14" s="110">
        <v>3.92</v>
      </c>
      <c r="G14" s="110">
        <f t="shared" si="1"/>
        <v>1279.5800000000002</v>
      </c>
      <c r="H14" s="57">
        <v>6467.87</v>
      </c>
      <c r="K14" s="132"/>
      <c r="L14" s="132"/>
      <c r="M14" s="132"/>
      <c r="N14" s="106"/>
    </row>
    <row r="15" spans="2:14" ht="18" customHeight="1">
      <c r="B15" s="40">
        <v>513</v>
      </c>
      <c r="C15" s="32" t="s">
        <v>29</v>
      </c>
      <c r="D15" s="34">
        <v>9</v>
      </c>
      <c r="E15" s="110">
        <v>1480.66</v>
      </c>
      <c r="F15" s="110">
        <v>41.92</v>
      </c>
      <c r="G15" s="110">
        <f t="shared" si="1"/>
        <v>1522.5800000000002</v>
      </c>
      <c r="H15" s="57">
        <v>7233.3899999999994</v>
      </c>
      <c r="K15" s="132"/>
      <c r="L15" s="132"/>
      <c r="M15" s="132"/>
      <c r="N15" s="106"/>
    </row>
    <row r="16" spans="2:14" ht="18" customHeight="1">
      <c r="B16" s="40">
        <v>518</v>
      </c>
      <c r="C16" s="32" t="s">
        <v>30</v>
      </c>
      <c r="D16" s="34">
        <v>10</v>
      </c>
      <c r="E16" s="110">
        <v>1079978.07</v>
      </c>
      <c r="F16" s="110">
        <v>66934.64</v>
      </c>
      <c r="G16" s="110">
        <f t="shared" si="1"/>
        <v>1146912.71</v>
      </c>
      <c r="H16" s="57">
        <v>4015745.01</v>
      </c>
      <c r="K16" s="132"/>
      <c r="L16" s="132"/>
      <c r="M16" s="132"/>
      <c r="N16" s="106"/>
    </row>
    <row r="17" spans="2:15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18667367.720000003</v>
      </c>
      <c r="F17" s="56">
        <f>SUM(F18:F22)</f>
        <v>274877.26999999996</v>
      </c>
      <c r="G17" s="56">
        <f>SUM(G18:G22)</f>
        <v>18942244.990000002</v>
      </c>
      <c r="H17" s="56">
        <f>SUM(H18:H22)</f>
        <v>54315114.759999998</v>
      </c>
      <c r="K17" s="111"/>
      <c r="L17" s="111"/>
      <c r="M17" s="111"/>
      <c r="N17" s="72"/>
    </row>
    <row r="18" spans="2:15" ht="20.25" customHeight="1">
      <c r="B18" s="40">
        <v>521</v>
      </c>
      <c r="C18" s="32" t="s">
        <v>31</v>
      </c>
      <c r="D18" s="34">
        <v>12</v>
      </c>
      <c r="E18" s="110">
        <v>13460422.970000001</v>
      </c>
      <c r="F18" s="110">
        <v>194255.81</v>
      </c>
      <c r="G18" s="110">
        <f t="shared" ref="G18:G22" si="2">E18+F18</f>
        <v>13654678.780000001</v>
      </c>
      <c r="H18" s="57">
        <v>39086080.089999996</v>
      </c>
      <c r="J18" s="106"/>
      <c r="K18" s="132"/>
      <c r="L18" s="132"/>
      <c r="M18" s="132"/>
      <c r="N18" s="124"/>
      <c r="O18" s="135"/>
    </row>
    <row r="19" spans="2:15" ht="18" customHeight="1">
      <c r="B19" s="40">
        <v>524</v>
      </c>
      <c r="C19" s="32" t="s">
        <v>82</v>
      </c>
      <c r="D19" s="34">
        <v>13</v>
      </c>
      <c r="E19" s="110">
        <v>4650751.28</v>
      </c>
      <c r="F19" s="110">
        <v>68908.42</v>
      </c>
      <c r="G19" s="110">
        <f t="shared" si="2"/>
        <v>4719659.7</v>
      </c>
      <c r="H19" s="57">
        <v>13640345.890000001</v>
      </c>
      <c r="K19" s="132"/>
      <c r="L19" s="132"/>
      <c r="M19" s="132"/>
      <c r="N19" s="106"/>
    </row>
    <row r="20" spans="2:15" ht="18" customHeight="1">
      <c r="B20" s="40">
        <v>525</v>
      </c>
      <c r="C20" s="32" t="s">
        <v>32</v>
      </c>
      <c r="D20" s="34">
        <v>14</v>
      </c>
      <c r="E20" s="110">
        <v>54281.46</v>
      </c>
      <c r="F20" s="110">
        <v>0</v>
      </c>
      <c r="G20" s="110">
        <f t="shared" si="2"/>
        <v>54281.46</v>
      </c>
      <c r="H20" s="57">
        <v>151350.78</v>
      </c>
      <c r="J20" s="106"/>
      <c r="K20" s="132"/>
      <c r="L20" s="132"/>
      <c r="M20" s="132"/>
      <c r="N20" s="106"/>
    </row>
    <row r="21" spans="2:15" ht="18" customHeight="1">
      <c r="B21" s="40">
        <v>527</v>
      </c>
      <c r="C21" s="32" t="s">
        <v>33</v>
      </c>
      <c r="D21" s="34">
        <v>15</v>
      </c>
      <c r="E21" s="110">
        <v>501912.01</v>
      </c>
      <c r="F21" s="110">
        <v>11713.04</v>
      </c>
      <c r="G21" s="110">
        <f t="shared" si="2"/>
        <v>513625.05</v>
      </c>
      <c r="H21" s="57">
        <v>1437338</v>
      </c>
      <c r="I21" s="106"/>
      <c r="J21" s="106"/>
      <c r="K21" s="132"/>
      <c r="L21" s="132"/>
      <c r="M21" s="132"/>
      <c r="N21" s="106"/>
    </row>
    <row r="22" spans="2:15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  <c r="K22" s="132"/>
      <c r="L22" s="132"/>
      <c r="M22" s="132"/>
      <c r="N22" s="106"/>
    </row>
    <row r="23" spans="2:15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17385.439999999999</v>
      </c>
      <c r="F23" s="56">
        <f>SUM(F24:F26)</f>
        <v>4607.37</v>
      </c>
      <c r="G23" s="56">
        <f>SUM(G24:G26)</f>
        <v>21992.809999999998</v>
      </c>
      <c r="H23" s="56">
        <f>SUM(H24:H26)</f>
        <v>114718.24</v>
      </c>
      <c r="K23" s="111"/>
      <c r="L23" s="111"/>
      <c r="M23" s="111"/>
      <c r="N23" s="72"/>
    </row>
    <row r="24" spans="2:15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792</v>
      </c>
      <c r="K24" s="132"/>
      <c r="L24" s="132"/>
      <c r="M24" s="132"/>
      <c r="N24" s="106"/>
    </row>
    <row r="25" spans="2:15" ht="18" customHeight="1">
      <c r="B25" s="40">
        <v>532</v>
      </c>
      <c r="C25" s="32" t="s">
        <v>35</v>
      </c>
      <c r="D25" s="34">
        <v>19</v>
      </c>
      <c r="E25" s="110">
        <v>0</v>
      </c>
      <c r="F25" s="110">
        <v>0</v>
      </c>
      <c r="G25" s="110">
        <f>E25+F25</f>
        <v>0</v>
      </c>
      <c r="H25" s="57">
        <v>106469.58</v>
      </c>
      <c r="I25" s="106"/>
      <c r="K25" s="132"/>
      <c r="L25" s="132"/>
      <c r="M25" s="132"/>
      <c r="N25" s="106"/>
    </row>
    <row r="26" spans="2:15" ht="18" customHeight="1">
      <c r="B26" s="40">
        <v>538</v>
      </c>
      <c r="C26" s="32" t="s">
        <v>36</v>
      </c>
      <c r="D26" s="34">
        <v>20</v>
      </c>
      <c r="E26" s="110">
        <v>17385.439999999999</v>
      </c>
      <c r="F26" s="110">
        <v>4607.37</v>
      </c>
      <c r="G26" s="110">
        <f t="shared" ref="G26" si="3">E26+F26</f>
        <v>21992.809999999998</v>
      </c>
      <c r="H26" s="57">
        <v>7456.66</v>
      </c>
      <c r="I26" s="106"/>
      <c r="K26" s="132"/>
      <c r="L26" s="132"/>
      <c r="M26" s="132"/>
      <c r="N26" s="106"/>
    </row>
    <row r="27" spans="2:15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3479686.22</v>
      </c>
      <c r="F27" s="56">
        <f>SUM(F28:F34)</f>
        <v>15987.97</v>
      </c>
      <c r="G27" s="56">
        <f>SUM(G28:G34)</f>
        <v>3495674.1900000004</v>
      </c>
      <c r="H27" s="56">
        <f>SUM(H28:H34)</f>
        <v>1004707.69</v>
      </c>
      <c r="K27" s="111"/>
      <c r="L27" s="111"/>
      <c r="M27" s="111"/>
      <c r="N27" s="106"/>
    </row>
    <row r="28" spans="2:15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0</v>
      </c>
      <c r="I28" s="72"/>
      <c r="K28" s="132"/>
      <c r="L28" s="132"/>
      <c r="M28" s="132"/>
      <c r="N28" s="106"/>
    </row>
    <row r="29" spans="2:15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K29" s="132"/>
      <c r="L29" s="132"/>
      <c r="M29" s="132"/>
      <c r="N29" s="72"/>
    </row>
    <row r="30" spans="2:15" ht="18" customHeight="1">
      <c r="B30" s="40">
        <v>544</v>
      </c>
      <c r="C30" s="32" t="s">
        <v>84</v>
      </c>
      <c r="D30" s="34">
        <v>24</v>
      </c>
      <c r="E30" s="110">
        <v>3378734.06</v>
      </c>
      <c r="F30" s="110">
        <v>0</v>
      </c>
      <c r="G30" s="110">
        <f t="shared" ref="G30:G54" si="4">E30+F30</f>
        <v>3378734.06</v>
      </c>
      <c r="H30" s="57">
        <v>540983.01</v>
      </c>
      <c r="I30" s="106"/>
      <c r="K30" s="132"/>
      <c r="L30" s="132"/>
      <c r="M30" s="132"/>
      <c r="N30" s="106"/>
    </row>
    <row r="31" spans="2:15" ht="18" customHeight="1">
      <c r="B31" s="40">
        <v>545</v>
      </c>
      <c r="C31" s="32" t="s">
        <v>85</v>
      </c>
      <c r="D31" s="34">
        <v>25</v>
      </c>
      <c r="E31" s="110">
        <v>-5912.5</v>
      </c>
      <c r="F31" s="110">
        <v>0</v>
      </c>
      <c r="G31" s="110">
        <f t="shared" si="4"/>
        <v>-5912.5</v>
      </c>
      <c r="H31" s="57">
        <v>31093.67</v>
      </c>
      <c r="K31" s="132"/>
      <c r="L31" s="132"/>
      <c r="M31" s="132"/>
      <c r="N31" s="106"/>
    </row>
    <row r="32" spans="2:15" ht="18" customHeight="1">
      <c r="B32" s="40">
        <v>546</v>
      </c>
      <c r="C32" s="32" t="s">
        <v>37</v>
      </c>
      <c r="D32" s="34">
        <v>26</v>
      </c>
      <c r="E32" s="110">
        <v>198.18</v>
      </c>
      <c r="F32" s="110">
        <v>0</v>
      </c>
      <c r="G32" s="110">
        <f t="shared" si="4"/>
        <v>198.18</v>
      </c>
      <c r="H32" s="57">
        <v>71822.33</v>
      </c>
      <c r="I32" s="106"/>
      <c r="K32" s="132"/>
      <c r="L32" s="132"/>
      <c r="M32" s="132"/>
      <c r="N32" s="106"/>
    </row>
    <row r="33" spans="2:14" ht="21.75" customHeight="1">
      <c r="B33" s="40">
        <v>548</v>
      </c>
      <c r="C33" s="19" t="s">
        <v>86</v>
      </c>
      <c r="D33" s="34">
        <v>27</v>
      </c>
      <c r="E33" s="110">
        <v>90272.55</v>
      </c>
      <c r="F33" s="110">
        <v>15987.97</v>
      </c>
      <c r="G33" s="110">
        <f t="shared" si="4"/>
        <v>106260.52</v>
      </c>
      <c r="H33" s="57">
        <v>358828.95</v>
      </c>
      <c r="I33" s="106"/>
      <c r="K33" s="132"/>
      <c r="L33" s="132"/>
      <c r="M33" s="132"/>
      <c r="N33" s="124"/>
    </row>
    <row r="34" spans="2:14" ht="24" customHeight="1">
      <c r="B34" s="40">
        <v>549</v>
      </c>
      <c r="C34" s="32" t="s">
        <v>40</v>
      </c>
      <c r="D34" s="34">
        <v>28</v>
      </c>
      <c r="E34" s="110">
        <v>16393.93</v>
      </c>
      <c r="F34" s="110">
        <v>0</v>
      </c>
      <c r="G34" s="110">
        <f t="shared" si="4"/>
        <v>16393.93</v>
      </c>
      <c r="H34" s="57">
        <v>1979.73</v>
      </c>
      <c r="I34" s="106"/>
      <c r="K34" s="132"/>
      <c r="L34" s="132"/>
      <c r="M34" s="132"/>
      <c r="N34" s="124"/>
    </row>
    <row r="35" spans="2:14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1510784.1</v>
      </c>
      <c r="F35" s="56">
        <f>F36+F37+F42+F45</f>
        <v>39075.449999999997</v>
      </c>
      <c r="G35" s="56">
        <f>G36+G37+G42+G45</f>
        <v>1549859.55</v>
      </c>
      <c r="H35" s="56">
        <f>H36+H37+H42+H45</f>
        <v>5308042.42</v>
      </c>
      <c r="K35" s="111"/>
      <c r="L35" s="111"/>
      <c r="M35" s="111"/>
      <c r="N35" s="72"/>
    </row>
    <row r="36" spans="2:14" ht="24.75" customHeight="1">
      <c r="B36" s="40">
        <v>551</v>
      </c>
      <c r="C36" s="32" t="s">
        <v>41</v>
      </c>
      <c r="D36" s="34">
        <v>30</v>
      </c>
      <c r="E36" s="110">
        <v>1510784.1</v>
      </c>
      <c r="F36" s="110">
        <v>39075.449999999997</v>
      </c>
      <c r="G36" s="110">
        <f t="shared" si="4"/>
        <v>1549859.55</v>
      </c>
      <c r="H36" s="57">
        <v>5109013.2</v>
      </c>
      <c r="I36" s="106"/>
      <c r="K36" s="132"/>
      <c r="L36" s="132"/>
      <c r="M36" s="132"/>
      <c r="N36" s="106"/>
    </row>
    <row r="37" spans="2:14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199029.22</v>
      </c>
      <c r="K37" s="132"/>
      <c r="L37" s="132"/>
      <c r="M37" s="132"/>
      <c r="N37" s="72"/>
    </row>
    <row r="38" spans="2:14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4"/>
        <v>0</v>
      </c>
      <c r="H38" s="57">
        <v>0</v>
      </c>
      <c r="L38" s="106"/>
      <c r="M38" s="106"/>
      <c r="N38" s="106"/>
    </row>
    <row r="39" spans="2:14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4"/>
        <v>0</v>
      </c>
      <c r="H39" s="57">
        <v>184492.17</v>
      </c>
      <c r="L39" s="106"/>
      <c r="M39" s="106"/>
      <c r="N39" s="106"/>
    </row>
    <row r="40" spans="2:14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4"/>
        <v>0</v>
      </c>
      <c r="H40" s="57">
        <v>14537.05</v>
      </c>
      <c r="L40" s="106"/>
      <c r="M40" s="106"/>
      <c r="N40" s="106"/>
    </row>
    <row r="41" spans="2:14" ht="21.75" customHeight="1">
      <c r="B41" s="40">
        <v>558</v>
      </c>
      <c r="C41" s="32" t="s">
        <v>92</v>
      </c>
      <c r="D41" s="34">
        <v>35</v>
      </c>
      <c r="E41" s="110">
        <v>0</v>
      </c>
      <c r="F41" s="110">
        <v>0</v>
      </c>
      <c r="G41" s="110">
        <f t="shared" si="4"/>
        <v>0</v>
      </c>
      <c r="H41" s="57">
        <v>0</v>
      </c>
      <c r="I41" s="106"/>
      <c r="L41" s="72"/>
      <c r="M41" s="72"/>
      <c r="N41" s="72"/>
    </row>
    <row r="42" spans="2:14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  <c r="L42" s="106"/>
      <c r="M42" s="106"/>
      <c r="N42" s="106"/>
    </row>
    <row r="43" spans="2:14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4"/>
        <v>0</v>
      </c>
      <c r="H43" s="57">
        <v>0</v>
      </c>
      <c r="L43" s="72"/>
      <c r="M43" s="72"/>
      <c r="N43" s="72"/>
    </row>
    <row r="44" spans="2:14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4"/>
        <v>0</v>
      </c>
      <c r="H44" s="57">
        <v>0</v>
      </c>
      <c r="L44" s="106"/>
      <c r="M44" s="106"/>
      <c r="N44" s="106"/>
    </row>
    <row r="45" spans="2:14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4"/>
        <v>0</v>
      </c>
      <c r="H45" s="57">
        <v>0</v>
      </c>
      <c r="L45" s="106"/>
      <c r="M45" s="106"/>
      <c r="N45" s="106"/>
    </row>
    <row r="46" spans="2:14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65519.579999999994</v>
      </c>
      <c r="F46" s="56">
        <f>SUM(F47:F54)</f>
        <v>2163.06</v>
      </c>
      <c r="G46" s="56">
        <f>SUM(G47:G54)</f>
        <v>67682.64</v>
      </c>
      <c r="H46" s="56">
        <f>SUM(H47:H54)</f>
        <v>58569.710000000006</v>
      </c>
      <c r="L46" s="106"/>
      <c r="M46" s="106"/>
      <c r="N46" s="106"/>
    </row>
    <row r="47" spans="2:14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4"/>
        <v>0</v>
      </c>
      <c r="H47" s="57">
        <v>0</v>
      </c>
      <c r="L47" s="106"/>
      <c r="M47" s="106"/>
      <c r="N47" s="106"/>
    </row>
    <row r="48" spans="2:14" ht="18" customHeight="1">
      <c r="B48" s="40">
        <v>562</v>
      </c>
      <c r="C48" s="32" t="s">
        <v>38</v>
      </c>
      <c r="D48" s="34">
        <v>42</v>
      </c>
      <c r="E48" s="110">
        <v>61.77</v>
      </c>
      <c r="F48" s="110">
        <v>0</v>
      </c>
      <c r="G48" s="110">
        <f t="shared" si="4"/>
        <v>61.77</v>
      </c>
      <c r="H48" s="57">
        <v>31.490000000000002</v>
      </c>
      <c r="L48" s="72"/>
      <c r="M48" s="72"/>
      <c r="N48" s="72"/>
    </row>
    <row r="49" spans="2:14" ht="18" customHeight="1">
      <c r="B49" s="40">
        <v>563</v>
      </c>
      <c r="C49" s="32" t="s">
        <v>39</v>
      </c>
      <c r="D49" s="34">
        <v>43</v>
      </c>
      <c r="E49" s="110">
        <v>0</v>
      </c>
      <c r="F49" s="110">
        <v>0</v>
      </c>
      <c r="G49" s="110">
        <f t="shared" si="4"/>
        <v>0</v>
      </c>
      <c r="H49" s="57">
        <v>215.94</v>
      </c>
      <c r="L49" s="106"/>
      <c r="M49" s="106"/>
      <c r="N49" s="106"/>
    </row>
    <row r="50" spans="2:14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4"/>
        <v>0</v>
      </c>
      <c r="H50" s="57">
        <v>0</v>
      </c>
      <c r="L50" s="106"/>
      <c r="M50" s="106"/>
      <c r="N50" s="106"/>
    </row>
    <row r="51" spans="2:14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4"/>
        <v>0</v>
      </c>
      <c r="H51" s="57">
        <v>0</v>
      </c>
      <c r="L51" s="106"/>
      <c r="M51" s="106"/>
      <c r="N51" s="106"/>
    </row>
    <row r="52" spans="2:14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4"/>
        <v>0</v>
      </c>
      <c r="H52" s="57">
        <v>0</v>
      </c>
      <c r="L52" s="72"/>
      <c r="M52" s="72"/>
      <c r="N52" s="72"/>
    </row>
    <row r="53" spans="2:14" ht="18" customHeight="1">
      <c r="B53" s="40">
        <v>568</v>
      </c>
      <c r="C53" s="32" t="s">
        <v>102</v>
      </c>
      <c r="D53" s="34">
        <v>47</v>
      </c>
      <c r="E53" s="110">
        <v>65457.81</v>
      </c>
      <c r="F53" s="110">
        <v>2163.06</v>
      </c>
      <c r="G53" s="110">
        <f t="shared" si="4"/>
        <v>67620.87</v>
      </c>
      <c r="H53" s="57">
        <v>58322.280000000006</v>
      </c>
      <c r="L53" s="106"/>
      <c r="M53" s="106"/>
      <c r="N53" s="106"/>
    </row>
    <row r="54" spans="2:14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4"/>
        <v>0</v>
      </c>
      <c r="H54" s="57">
        <v>0</v>
      </c>
      <c r="L54" s="106"/>
      <c r="M54" s="106"/>
      <c r="N54" s="106"/>
    </row>
    <row r="55" spans="2:14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  <c r="L55" s="106"/>
      <c r="M55" s="106"/>
      <c r="N55" s="106"/>
    </row>
    <row r="56" spans="2:14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5">E56+F56</f>
        <v>0</v>
      </c>
      <c r="H56" s="57">
        <v>0</v>
      </c>
      <c r="L56" s="106"/>
      <c r="M56" s="106"/>
      <c r="N56" s="106"/>
    </row>
    <row r="57" spans="2:14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5"/>
        <v>0</v>
      </c>
      <c r="H57" s="57">
        <v>0</v>
      </c>
      <c r="L57" s="106"/>
      <c r="M57" s="106"/>
      <c r="N57" s="106"/>
    </row>
    <row r="58" spans="2:14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5"/>
        <v>0</v>
      </c>
      <c r="H58" s="57">
        <v>0</v>
      </c>
      <c r="L58" s="106"/>
      <c r="M58" s="106"/>
      <c r="N58" s="106"/>
    </row>
    <row r="59" spans="2:14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5"/>
        <v>0</v>
      </c>
      <c r="H59" s="57">
        <v>0</v>
      </c>
      <c r="L59" s="106"/>
      <c r="M59" s="106"/>
      <c r="N59" s="106"/>
    </row>
    <row r="60" spans="2:14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f>SUM(H61:H69)</f>
        <v>8114.46</v>
      </c>
      <c r="L60" s="106"/>
      <c r="M60" s="106"/>
      <c r="N60" s="106"/>
    </row>
    <row r="61" spans="2:14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6">E61+F61</f>
        <v>0</v>
      </c>
      <c r="H61" s="57">
        <v>0</v>
      </c>
      <c r="L61" s="72"/>
      <c r="M61" s="72"/>
      <c r="N61" s="72"/>
    </row>
    <row r="62" spans="2:14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6"/>
        <v>0</v>
      </c>
      <c r="H62" s="57">
        <v>0</v>
      </c>
      <c r="L62" s="106"/>
      <c r="M62" s="106"/>
      <c r="N62" s="106"/>
    </row>
    <row r="63" spans="2:14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6"/>
        <v>0</v>
      </c>
      <c r="H63" s="57">
        <v>0</v>
      </c>
      <c r="L63" s="106"/>
      <c r="M63" s="106"/>
      <c r="N63" s="106"/>
    </row>
    <row r="64" spans="2:14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6"/>
        <v>0</v>
      </c>
      <c r="H64" s="57">
        <v>0</v>
      </c>
      <c r="L64" s="106"/>
      <c r="M64" s="106"/>
      <c r="N64" s="106"/>
    </row>
    <row r="65" spans="2:14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6"/>
        <v>0</v>
      </c>
      <c r="H65" s="57">
        <v>0</v>
      </c>
      <c r="L65" s="106"/>
      <c r="M65" s="106"/>
      <c r="N65" s="106"/>
    </row>
    <row r="66" spans="2:14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6"/>
        <v>0</v>
      </c>
      <c r="H66" s="57">
        <v>0</v>
      </c>
      <c r="L66" s="72"/>
      <c r="M66" s="72"/>
      <c r="N66" s="72"/>
    </row>
    <row r="67" spans="2:14" ht="18" customHeight="1">
      <c r="B67" s="40">
        <v>587</v>
      </c>
      <c r="C67" s="36" t="s">
        <v>116</v>
      </c>
      <c r="D67" s="34">
        <v>61</v>
      </c>
      <c r="E67" s="110">
        <v>0</v>
      </c>
      <c r="F67" s="57">
        <v>0</v>
      </c>
      <c r="G67" s="57">
        <f t="shared" si="6"/>
        <v>0</v>
      </c>
      <c r="H67" s="57">
        <v>8114.46</v>
      </c>
      <c r="L67" s="106"/>
      <c r="M67" s="106"/>
      <c r="N67" s="106"/>
    </row>
    <row r="68" spans="2:14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6"/>
        <v>0</v>
      </c>
      <c r="H68" s="57">
        <v>0</v>
      </c>
      <c r="L68" s="106"/>
      <c r="M68" s="106"/>
      <c r="N68" s="106"/>
    </row>
    <row r="69" spans="2:14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6"/>
        <v>0</v>
      </c>
      <c r="H69" s="57">
        <v>0</v>
      </c>
      <c r="L69" s="106"/>
      <c r="M69" s="106"/>
      <c r="N69" s="106"/>
    </row>
    <row r="70" spans="2:14" s="35" customFormat="1" ht="22.5" customHeight="1">
      <c r="B70" s="190" t="s">
        <v>81</v>
      </c>
      <c r="C70" s="191"/>
      <c r="D70" s="60">
        <v>64</v>
      </c>
      <c r="E70" s="56">
        <f>E7+E12+E17+E23+E27+E35+E46+E55+E60</f>
        <v>37027261.170000002</v>
      </c>
      <c r="F70" s="56">
        <f>F7+F12+F17+F23+F27+F35+F46+F55+F60</f>
        <v>3694151.1000000006</v>
      </c>
      <c r="G70" s="56">
        <f>G7+G12+G17+G23+G27+G35+G46+G55+G60</f>
        <v>40721412.269999996</v>
      </c>
      <c r="H70" s="56">
        <f>H7+H12+H17+H23+H27+H35+H46+H55+H60</f>
        <v>112677446.41999999</v>
      </c>
      <c r="K70" s="19"/>
      <c r="L70" s="106"/>
      <c r="M70" s="106"/>
      <c r="N70" s="106"/>
    </row>
    <row r="71" spans="2:14" s="35" customFormat="1" ht="18" customHeight="1">
      <c r="B71" s="192" t="s">
        <v>80</v>
      </c>
      <c r="C71" s="193"/>
      <c r="D71" s="60">
        <v>994</v>
      </c>
      <c r="E71" s="58">
        <f>SUM(E7:E70)</f>
        <v>111081783.50999999</v>
      </c>
      <c r="F71" s="58">
        <f>SUM(F42:F70)+SUM(F7:F41)</f>
        <v>11082453.300000001</v>
      </c>
      <c r="G71" s="58">
        <f>SUM(G42:G70)+SUM(G7:G41)</f>
        <v>122164236.81</v>
      </c>
      <c r="H71" s="58">
        <f>SUM(H42:H70)+SUM(H7:H41)</f>
        <v>338231368.48000002</v>
      </c>
      <c r="L71" s="106"/>
      <c r="M71" s="106"/>
      <c r="N71" s="106"/>
    </row>
    <row r="72" spans="2:14" ht="21.75" customHeight="1">
      <c r="B72" s="43"/>
      <c r="C72" s="26"/>
      <c r="D72" s="9"/>
      <c r="E72" s="9"/>
      <c r="F72" s="9"/>
      <c r="G72" s="28"/>
      <c r="H72" s="28"/>
    </row>
    <row r="73" spans="2:14" ht="21.75" customHeight="1">
      <c r="B73" s="43"/>
      <c r="C73" s="26"/>
      <c r="D73" s="9"/>
      <c r="E73" s="9"/>
      <c r="F73" s="9"/>
      <c r="G73" s="114"/>
      <c r="H73" s="28"/>
      <c r="L73" s="35"/>
      <c r="M73" s="35"/>
      <c r="N73" s="35"/>
    </row>
    <row r="74" spans="2:14" ht="21.75" customHeight="1">
      <c r="B74" s="43"/>
      <c r="C74" s="26"/>
      <c r="D74" s="9"/>
      <c r="E74" s="111"/>
      <c r="F74" s="111"/>
      <c r="G74" s="111"/>
      <c r="H74" s="111"/>
      <c r="I74" s="108"/>
    </row>
    <row r="75" spans="2:14" ht="21.75" customHeight="1">
      <c r="B75" s="43"/>
      <c r="C75" s="26"/>
      <c r="D75" s="9"/>
      <c r="E75" s="111"/>
      <c r="F75" s="111"/>
      <c r="G75" s="111"/>
      <c r="H75" s="28"/>
      <c r="I75" s="108"/>
    </row>
    <row r="76" spans="2:14" ht="21.75" customHeight="1">
      <c r="B76" s="43"/>
      <c r="C76" s="26"/>
      <c r="D76" s="9"/>
      <c r="E76" s="9"/>
      <c r="F76" s="9"/>
      <c r="G76" s="105"/>
      <c r="H76" s="28"/>
      <c r="I76" s="108"/>
    </row>
    <row r="77" spans="2:14" ht="21.75" customHeight="1">
      <c r="B77" s="43"/>
      <c r="C77" s="26"/>
      <c r="D77" s="9"/>
      <c r="E77" s="9"/>
      <c r="F77" s="9"/>
      <c r="G77" s="105"/>
      <c r="H77" s="28"/>
    </row>
    <row r="78" spans="2:14" ht="21.75" customHeight="1">
      <c r="B78" s="43"/>
      <c r="C78" s="26"/>
      <c r="D78" s="9"/>
      <c r="E78" s="9"/>
      <c r="F78" s="9"/>
      <c r="G78" s="28"/>
      <c r="H78" s="28"/>
    </row>
    <row r="79" spans="2:14" ht="21.75" customHeight="1">
      <c r="B79" s="43"/>
      <c r="C79" s="26"/>
      <c r="D79" s="9"/>
      <c r="E79" s="9"/>
      <c r="F79" s="9"/>
      <c r="G79" s="28"/>
      <c r="H79" s="28"/>
    </row>
    <row r="80" spans="2:14" ht="21.75" customHeight="1">
      <c r="B80" s="43"/>
      <c r="C80" s="26"/>
      <c r="D80" s="9"/>
      <c r="E80" s="9"/>
      <c r="F80" s="9"/>
      <c r="G80" s="28"/>
      <c r="H80" s="28"/>
    </row>
    <row r="81" spans="2:8" ht="21.75" customHeight="1">
      <c r="B81" s="43"/>
      <c r="C81" s="26"/>
      <c r="D81" s="9"/>
      <c r="E81" s="9"/>
      <c r="F81" s="9"/>
      <c r="G81" s="28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7244094488188981" right="0.27559055118110237" top="0.74803149606299213" bottom="0.74803149606299213" header="0.31496062992125984" footer="0.31496062992125984"/>
  <pageSetup paperSize="9" scale="85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7"/>
  <sheetViews>
    <sheetView showGridLines="0" tabSelected="1" zoomScaleNormal="100" workbookViewId="0">
      <pane xSplit="1" ySplit="6" topLeftCell="B105" activePane="bottomRight" state="frozen"/>
      <selection pane="topRight" activeCell="B1" sqref="B1"/>
      <selection pane="bottomLeft" activeCell="A6" sqref="A6"/>
      <selection pane="bottomRight" activeCell="R81" sqref="R81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0" width="11.42578125" style="19" customWidth="1"/>
    <col min="11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17" style="19" customWidth="1"/>
    <col min="21" max="16384" width="7.85546875" style="19"/>
  </cols>
  <sheetData>
    <row r="1" spans="2:14" ht="21.75" customHeight="1">
      <c r="C1" s="69" t="s">
        <v>243</v>
      </c>
    </row>
    <row r="2" spans="2:14" ht="15" customHeight="1">
      <c r="B2" s="153" t="s">
        <v>72</v>
      </c>
      <c r="C2" s="153" t="s">
        <v>73</v>
      </c>
      <c r="D2" s="139" t="s">
        <v>13</v>
      </c>
      <c r="E2" s="194" t="s">
        <v>244</v>
      </c>
      <c r="F2" s="195"/>
      <c r="G2" s="196"/>
      <c r="H2" s="137" t="s">
        <v>228</v>
      </c>
    </row>
    <row r="3" spans="2:14" ht="15" customHeight="1">
      <c r="B3" s="138"/>
      <c r="C3" s="154"/>
      <c r="D3" s="138"/>
      <c r="E3" s="197"/>
      <c r="F3" s="198"/>
      <c r="G3" s="199"/>
      <c r="H3" s="138"/>
    </row>
    <row r="4" spans="2:14" ht="15" customHeight="1">
      <c r="B4" s="138"/>
      <c r="C4" s="138"/>
      <c r="D4" s="138"/>
      <c r="E4" s="139" t="s">
        <v>15</v>
      </c>
      <c r="F4" s="139" t="s">
        <v>16</v>
      </c>
      <c r="G4" s="141" t="s">
        <v>17</v>
      </c>
      <c r="H4" s="138"/>
    </row>
    <row r="5" spans="2:14" ht="15" customHeight="1">
      <c r="B5" s="140"/>
      <c r="C5" s="140"/>
      <c r="D5" s="140"/>
      <c r="E5" s="140"/>
      <c r="F5" s="138"/>
      <c r="G5" s="142"/>
      <c r="H5" s="138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28542463.800000001</v>
      </c>
      <c r="F7" s="58">
        <f>SUM(F8:F10)</f>
        <v>3643738.44</v>
      </c>
      <c r="G7" s="58">
        <f>SUM(G8:G10)</f>
        <v>32186202.239999998</v>
      </c>
      <c r="H7" s="58">
        <f>SUM(H8:H10)</f>
        <v>98006370.220000014</v>
      </c>
      <c r="J7" s="111"/>
      <c r="K7" s="111"/>
      <c r="L7" s="120"/>
      <c r="M7" s="129"/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J8" s="132"/>
      <c r="K8" s="132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28542463.800000001</v>
      </c>
      <c r="F9" s="110">
        <v>385378.08</v>
      </c>
      <c r="G9" s="110">
        <f t="shared" ref="G9:G10" si="0">E9+F9</f>
        <v>28927841.879999999</v>
      </c>
      <c r="H9" s="63">
        <v>87775752.100000009</v>
      </c>
      <c r="I9" s="106"/>
      <c r="J9" s="132"/>
      <c r="K9" s="132"/>
      <c r="L9" s="128"/>
      <c r="M9" s="108"/>
      <c r="N9" s="107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3258360.36</v>
      </c>
      <c r="G10" s="110">
        <f t="shared" si="0"/>
        <v>3258360.36</v>
      </c>
      <c r="H10" s="63">
        <v>10230618.119999999</v>
      </c>
      <c r="I10" s="106"/>
      <c r="J10" s="132"/>
      <c r="K10" s="132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J11" s="132"/>
      <c r="K11" s="132"/>
      <c r="L11" s="129"/>
      <c r="M11" s="129"/>
      <c r="N11" s="129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J12" s="132"/>
      <c r="K12" s="132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J13" s="132"/>
      <c r="K13" s="132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J14" s="132"/>
      <c r="K14" s="132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J15" s="132"/>
      <c r="K15" s="132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15157.09</v>
      </c>
      <c r="F16" s="58">
        <f>SUM(F17:F20)</f>
        <v>774.97</v>
      </c>
      <c r="G16" s="58">
        <f>SUM(G17:G20)</f>
        <v>15932.06</v>
      </c>
      <c r="H16" s="58">
        <f>SUM(H17:H20)</f>
        <v>30457.49</v>
      </c>
      <c r="J16" s="111"/>
      <c r="K16" s="111"/>
      <c r="L16" s="129"/>
      <c r="M16" s="120"/>
      <c r="N16" s="129"/>
    </row>
    <row r="17" spans="2:14" ht="18" customHeight="1">
      <c r="B17" s="40">
        <v>621</v>
      </c>
      <c r="C17" s="32" t="s">
        <v>49</v>
      </c>
      <c r="D17" s="34">
        <v>75</v>
      </c>
      <c r="E17" s="110">
        <v>0</v>
      </c>
      <c r="F17" s="110">
        <v>0</v>
      </c>
      <c r="G17" s="110">
        <f t="shared" ref="G17:G20" si="2">E17+F17</f>
        <v>0</v>
      </c>
      <c r="H17" s="63">
        <v>120</v>
      </c>
      <c r="J17" s="132"/>
      <c r="K17" s="132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15157.09</v>
      </c>
      <c r="F18" s="110">
        <v>774.97</v>
      </c>
      <c r="G18" s="110">
        <f t="shared" si="2"/>
        <v>15932.06</v>
      </c>
      <c r="H18" s="63">
        <v>30337.49</v>
      </c>
      <c r="J18" s="132"/>
      <c r="K18" s="132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J19" s="132"/>
      <c r="K19" s="132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J20" s="132"/>
      <c r="K20" s="132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J21" s="132"/>
      <c r="K21" s="132"/>
      <c r="L21" s="129"/>
      <c r="M21" s="129"/>
      <c r="N21" s="129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J22" s="132"/>
      <c r="K22" s="132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J23" s="132"/>
      <c r="K23" s="132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J24" s="132"/>
      <c r="K24" s="132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13244418.02</v>
      </c>
      <c r="F25" s="58">
        <f>SUM(F26:F31)</f>
        <v>33063.06</v>
      </c>
      <c r="G25" s="58">
        <f>SUM(G26:G31)</f>
        <v>13277481.08</v>
      </c>
      <c r="H25" s="58">
        <f>SUM(H26:H31)</f>
        <v>23488391.850000001</v>
      </c>
      <c r="J25" s="111"/>
      <c r="K25" s="111"/>
      <c r="L25" s="120"/>
      <c r="M25" s="129"/>
      <c r="N25" s="129"/>
    </row>
    <row r="26" spans="2:14" ht="23.25" customHeight="1">
      <c r="B26" s="40">
        <v>641</v>
      </c>
      <c r="C26" s="32" t="s">
        <v>54</v>
      </c>
      <c r="D26" s="34">
        <v>84</v>
      </c>
      <c r="E26" s="110">
        <v>8</v>
      </c>
      <c r="F26" s="110">
        <v>0</v>
      </c>
      <c r="G26" s="110">
        <f t="shared" ref="G26:G31" si="4">E26+F26</f>
        <v>8</v>
      </c>
      <c r="H26" s="63">
        <v>908</v>
      </c>
      <c r="J26" s="132"/>
      <c r="K26" s="132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J27" s="132"/>
      <c r="K27" s="132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0</v>
      </c>
      <c r="F28" s="110">
        <v>0</v>
      </c>
      <c r="G28" s="110">
        <f t="shared" si="4"/>
        <v>0</v>
      </c>
      <c r="H28" s="63">
        <v>595.65</v>
      </c>
      <c r="J28" s="132"/>
      <c r="K28" s="132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110">
        <f t="shared" si="4"/>
        <v>0</v>
      </c>
      <c r="H29" s="63">
        <v>0.7</v>
      </c>
      <c r="J29" s="132"/>
      <c r="K29" s="132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0</v>
      </c>
      <c r="F30" s="110">
        <v>0</v>
      </c>
      <c r="G30" s="110">
        <f t="shared" si="4"/>
        <v>0</v>
      </c>
      <c r="H30" s="63">
        <v>17.91</v>
      </c>
      <c r="J30" s="132"/>
      <c r="K30" s="132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13244410.02</v>
      </c>
      <c r="F31" s="110">
        <v>33063.06</v>
      </c>
      <c r="G31" s="110">
        <f t="shared" si="4"/>
        <v>13277473.08</v>
      </c>
      <c r="H31" s="63">
        <v>23486869.59</v>
      </c>
      <c r="I31" s="106"/>
      <c r="J31" s="132"/>
      <c r="K31" s="132"/>
      <c r="L31" s="128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434603.8</v>
      </c>
      <c r="J32" s="129"/>
      <c r="K32" s="129"/>
      <c r="L32" s="129"/>
      <c r="M32" s="129"/>
      <c r="N32" s="129"/>
    </row>
    <row r="33" spans="2:12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434603.8</v>
      </c>
    </row>
    <row r="34" spans="2:12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12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317820.75</v>
      </c>
    </row>
    <row r="36" spans="2:12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116783.05</v>
      </c>
    </row>
    <row r="37" spans="2:12" ht="24" customHeight="1">
      <c r="B37" s="40">
        <v>658</v>
      </c>
      <c r="C37" s="32" t="s">
        <v>139</v>
      </c>
      <c r="D37" s="34">
        <v>95</v>
      </c>
      <c r="E37" s="110">
        <v>0</v>
      </c>
      <c r="F37" s="110"/>
      <c r="G37" s="110">
        <f t="shared" si="5"/>
        <v>0</v>
      </c>
      <c r="H37" s="63">
        <v>0</v>
      </c>
    </row>
    <row r="38" spans="2:12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12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12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  <c r="J40" s="108"/>
      <c r="K40" s="108"/>
      <c r="L40" s="108"/>
    </row>
    <row r="41" spans="2:12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  <c r="J41" s="108"/>
      <c r="K41" s="108"/>
      <c r="L41" s="108"/>
    </row>
    <row r="42" spans="2:12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295.01</v>
      </c>
      <c r="F42" s="58">
        <f>SUM(F43:F50)</f>
        <v>22.65</v>
      </c>
      <c r="G42" s="58">
        <f>SUM(G43:G50)</f>
        <v>317.65999999999997</v>
      </c>
      <c r="H42" s="58">
        <f>SUM(H43:H50)</f>
        <v>463.56</v>
      </c>
      <c r="J42" s="111"/>
      <c r="K42" s="111"/>
      <c r="L42" s="120"/>
    </row>
    <row r="43" spans="2:12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  <c r="J43" s="132"/>
      <c r="K43" s="132"/>
      <c r="L43" s="108"/>
    </row>
    <row r="44" spans="2:12" ht="18" customHeight="1">
      <c r="B44" s="40">
        <v>662</v>
      </c>
      <c r="C44" s="32" t="s">
        <v>38</v>
      </c>
      <c r="D44" s="34">
        <v>102</v>
      </c>
      <c r="E44" s="110">
        <v>295.01</v>
      </c>
      <c r="F44" s="110">
        <v>22.65</v>
      </c>
      <c r="G44" s="110">
        <f t="shared" si="7"/>
        <v>317.65999999999997</v>
      </c>
      <c r="H44" s="63">
        <v>463.56</v>
      </c>
      <c r="J44" s="132"/>
      <c r="K44" s="132"/>
      <c r="L44" s="108"/>
    </row>
    <row r="45" spans="2:12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  <c r="J45" s="132"/>
      <c r="K45" s="132"/>
      <c r="L45" s="108"/>
    </row>
    <row r="46" spans="2:12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  <c r="J46" s="132"/>
      <c r="K46" s="132"/>
      <c r="L46" s="108"/>
    </row>
    <row r="47" spans="2:12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  <c r="J47" s="132"/>
      <c r="K47" s="132"/>
      <c r="L47" s="108"/>
    </row>
    <row r="48" spans="2:12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  <c r="J48" s="132"/>
      <c r="K48" s="132"/>
      <c r="L48" s="108"/>
    </row>
    <row r="49" spans="2:12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  <c r="J49" s="132"/>
      <c r="K49" s="132"/>
      <c r="L49" s="108"/>
    </row>
    <row r="50" spans="2:12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0</v>
      </c>
      <c r="J50" s="132"/>
      <c r="K50" s="132"/>
      <c r="L50" s="108"/>
    </row>
    <row r="51" spans="2:12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  <c r="J51" s="132"/>
      <c r="K51" s="132"/>
      <c r="L51" s="129"/>
    </row>
    <row r="52" spans="2:12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  <c r="J52" s="132"/>
      <c r="K52" s="132"/>
      <c r="L52" s="108"/>
    </row>
    <row r="53" spans="2:12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  <c r="J53" s="132"/>
      <c r="K53" s="132"/>
      <c r="L53" s="108"/>
    </row>
    <row r="54" spans="2:12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  <c r="J54" s="132"/>
      <c r="K54" s="132"/>
      <c r="L54" s="108"/>
    </row>
    <row r="55" spans="2:12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  <c r="J55" s="132"/>
      <c r="K55" s="132"/>
      <c r="L55" s="108"/>
    </row>
    <row r="56" spans="2:12" s="35" customFormat="1" ht="31.5">
      <c r="B56" s="61">
        <v>68</v>
      </c>
      <c r="C56" s="59" t="s">
        <v>152</v>
      </c>
      <c r="D56" s="60">
        <v>114</v>
      </c>
      <c r="E56" s="58">
        <f>SUM(E57:E65)</f>
        <v>1184814.8600000001</v>
      </c>
      <c r="F56" s="58">
        <f>SUM(F57:F65)</f>
        <v>28318.66</v>
      </c>
      <c r="G56" s="58">
        <f>SUM(G57:G65)</f>
        <v>1213133.52</v>
      </c>
      <c r="H56" s="58">
        <f>SUM(H57:H65)</f>
        <v>3763025.34</v>
      </c>
      <c r="J56" s="111"/>
      <c r="K56" s="111"/>
      <c r="L56" s="111"/>
    </row>
    <row r="57" spans="2:12" ht="18" customHeight="1">
      <c r="B57" s="40">
        <v>681</v>
      </c>
      <c r="C57" s="32" t="s">
        <v>153</v>
      </c>
      <c r="D57" s="34">
        <v>115</v>
      </c>
      <c r="E57" s="110">
        <v>31304.99</v>
      </c>
      <c r="F57" s="110">
        <v>0</v>
      </c>
      <c r="G57" s="110">
        <f t="shared" si="8"/>
        <v>31304.99</v>
      </c>
      <c r="H57" s="63">
        <v>87233.19</v>
      </c>
      <c r="J57" s="132"/>
      <c r="K57" s="132"/>
      <c r="L57" s="108"/>
    </row>
    <row r="58" spans="2:12" ht="18" customHeight="1">
      <c r="B58" s="40">
        <v>682</v>
      </c>
      <c r="C58" s="32" t="s">
        <v>154</v>
      </c>
      <c r="D58" s="34">
        <v>116</v>
      </c>
      <c r="E58" s="110">
        <v>1106879.07</v>
      </c>
      <c r="F58" s="110">
        <v>722.7</v>
      </c>
      <c r="G58" s="110">
        <f t="shared" si="8"/>
        <v>1107601.77</v>
      </c>
      <c r="H58" s="63">
        <v>3501362.83</v>
      </c>
      <c r="J58" s="132"/>
      <c r="K58" s="132"/>
      <c r="L58" s="108"/>
    </row>
    <row r="59" spans="2:12" ht="23.25" customHeight="1">
      <c r="B59" s="40">
        <v>683</v>
      </c>
      <c r="C59" s="32" t="s">
        <v>155</v>
      </c>
      <c r="D59" s="34">
        <v>117</v>
      </c>
      <c r="E59" s="110">
        <v>0</v>
      </c>
      <c r="F59" s="110">
        <v>27595.96</v>
      </c>
      <c r="G59" s="110">
        <f t="shared" si="8"/>
        <v>27595.96</v>
      </c>
      <c r="H59" s="63">
        <v>81349.149999999994</v>
      </c>
      <c r="J59" s="132"/>
      <c r="K59" s="132"/>
      <c r="L59" s="108"/>
    </row>
    <row r="60" spans="2:12" ht="24.75" customHeight="1">
      <c r="B60" s="40">
        <v>684</v>
      </c>
      <c r="C60" s="32" t="s">
        <v>156</v>
      </c>
      <c r="D60" s="34">
        <v>118</v>
      </c>
      <c r="E60" s="110">
        <v>585.96</v>
      </c>
      <c r="F60" s="110">
        <v>0</v>
      </c>
      <c r="G60" s="110">
        <f t="shared" si="8"/>
        <v>585.96</v>
      </c>
      <c r="H60" s="63">
        <v>1757.9</v>
      </c>
      <c r="J60" s="132"/>
      <c r="K60" s="132"/>
      <c r="L60" s="108"/>
    </row>
    <row r="61" spans="2:12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  <c r="J61" s="132"/>
      <c r="K61" s="132"/>
      <c r="L61" s="108"/>
    </row>
    <row r="62" spans="2:12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  <c r="J62" s="132"/>
      <c r="K62" s="132"/>
      <c r="L62" s="108"/>
    </row>
    <row r="63" spans="2:12" ht="24" customHeight="1">
      <c r="B63" s="40">
        <v>687</v>
      </c>
      <c r="C63" s="32" t="s">
        <v>159</v>
      </c>
      <c r="D63" s="34">
        <v>121</v>
      </c>
      <c r="E63" s="110">
        <v>43813.24</v>
      </c>
      <c r="F63" s="110">
        <v>0</v>
      </c>
      <c r="G63" s="110">
        <f t="shared" si="8"/>
        <v>43813.24</v>
      </c>
      <c r="H63" s="63">
        <v>84627.49</v>
      </c>
      <c r="J63" s="132"/>
      <c r="K63" s="132"/>
      <c r="L63" s="108"/>
    </row>
    <row r="64" spans="2:12" ht="22.5" customHeight="1">
      <c r="B64" s="40">
        <v>688</v>
      </c>
      <c r="C64" s="32" t="s">
        <v>160</v>
      </c>
      <c r="D64" s="34">
        <v>122</v>
      </c>
      <c r="E64" s="110">
        <v>2231.6</v>
      </c>
      <c r="F64" s="110">
        <v>0</v>
      </c>
      <c r="G64" s="110">
        <f t="shared" si="8"/>
        <v>2231.6</v>
      </c>
      <c r="H64" s="63">
        <v>6694.78</v>
      </c>
      <c r="J64" s="132"/>
      <c r="K64" s="132"/>
      <c r="L64" s="108"/>
    </row>
    <row r="65" spans="2:21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1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1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1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  <c r="N68" s="106"/>
    </row>
    <row r="69" spans="2:21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1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1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  <c r="N71" s="106"/>
    </row>
    <row r="72" spans="2:21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  <c r="N72" s="106"/>
      <c r="Q72" s="106"/>
    </row>
    <row r="73" spans="2:21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Q73" s="106"/>
      <c r="T73" s="106"/>
      <c r="U73" s="106"/>
    </row>
    <row r="74" spans="2:21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Q74" s="106"/>
      <c r="T74" s="106"/>
      <c r="U74" s="106"/>
    </row>
    <row r="75" spans="2:21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1" s="35" customFormat="1" ht="24.75" customHeight="1">
      <c r="B76" s="192" t="s">
        <v>172</v>
      </c>
      <c r="C76" s="193"/>
      <c r="D76" s="60">
        <v>134</v>
      </c>
      <c r="E76" s="58">
        <f>E7+E11+E16+E21+E25+E32+E42+E51+E56+E66</f>
        <v>42987148.779999994</v>
      </c>
      <c r="F76" s="58">
        <f>F7+F11+F16+F21+F25+F32+F42+F51+F56+F66</f>
        <v>3705917.7800000003</v>
      </c>
      <c r="G76" s="58">
        <f>G7+G11+G16+G21+G25+G32+G42+G51+G56+G66</f>
        <v>46693066.559999995</v>
      </c>
      <c r="H76" s="58">
        <f>H7+H11+H16+H21+H25+H32+H42+H51+H56+H66</f>
        <v>125723312.26000001</v>
      </c>
      <c r="I76" s="72"/>
      <c r="J76" s="111"/>
      <c r="K76" s="111"/>
      <c r="L76" s="111"/>
      <c r="M76" s="19"/>
      <c r="N76" s="19"/>
      <c r="Q76" s="9"/>
      <c r="S76" s="72"/>
    </row>
    <row r="77" spans="2:21" s="35" customFormat="1" ht="21.75" customHeight="1">
      <c r="B77" s="192" t="s">
        <v>173</v>
      </c>
      <c r="C77" s="193"/>
      <c r="D77" s="60">
        <v>135</v>
      </c>
      <c r="E77" s="58">
        <f>E76-Náklady!E70</f>
        <v>5959887.609999992</v>
      </c>
      <c r="F77" s="58">
        <f>F76-Náklady!F70</f>
        <v>11766.679999999702</v>
      </c>
      <c r="G77" s="58">
        <f>G76-Náklady!G70</f>
        <v>5971654.2899999991</v>
      </c>
      <c r="H77" s="58">
        <f>H76-Náklady!H70</f>
        <v>13045865.840000018</v>
      </c>
      <c r="J77" s="111"/>
      <c r="K77" s="111"/>
      <c r="L77" s="111"/>
      <c r="M77" s="19"/>
      <c r="N77" s="19"/>
      <c r="O77" s="72"/>
      <c r="P77" s="72"/>
      <c r="Q77" s="64"/>
      <c r="R77" s="72"/>
      <c r="S77" s="72"/>
    </row>
    <row r="78" spans="2:21" ht="18" customHeight="1">
      <c r="B78" s="40">
        <v>591</v>
      </c>
      <c r="C78" s="32" t="s">
        <v>59</v>
      </c>
      <c r="D78" s="34">
        <v>136</v>
      </c>
      <c r="E78" s="110">
        <v>5356.74</v>
      </c>
      <c r="F78" s="110">
        <v>14822.69</v>
      </c>
      <c r="G78" s="110">
        <f t="shared" ref="G78:G79" si="11">E78+F78</f>
        <v>20179.43</v>
      </c>
      <c r="H78" s="63">
        <v>119468.06999999999</v>
      </c>
      <c r="J78" s="132"/>
      <c r="K78" s="132"/>
      <c r="L78" s="132"/>
      <c r="Q78" s="133"/>
      <c r="R78" s="106"/>
      <c r="S78" s="106"/>
    </row>
    <row r="79" spans="2:21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J79" s="132"/>
      <c r="K79" s="132"/>
      <c r="L79" s="132"/>
      <c r="M79" s="124"/>
      <c r="O79" s="124"/>
      <c r="Q79" s="106"/>
      <c r="R79" s="106"/>
      <c r="T79" s="106"/>
    </row>
    <row r="80" spans="2:21" s="35" customFormat="1" ht="21.75" customHeight="1">
      <c r="B80" s="200" t="s">
        <v>174</v>
      </c>
      <c r="C80" s="201"/>
      <c r="D80" s="70">
        <v>138</v>
      </c>
      <c r="E80" s="71">
        <f>E77-E78-E79</f>
        <v>5954530.8699999917</v>
      </c>
      <c r="F80" s="71">
        <f>F77-F78-F79</f>
        <v>-3056.0100000002985</v>
      </c>
      <c r="G80" s="71">
        <f>G77-G78-G79</f>
        <v>5951474.8599999994</v>
      </c>
      <c r="H80" s="71">
        <f>H77-H78-H79</f>
        <v>12926397.770000018</v>
      </c>
      <c r="I80" s="72"/>
      <c r="J80" s="111"/>
      <c r="K80" s="111"/>
      <c r="L80" s="111"/>
      <c r="M80" s="72"/>
      <c r="N80" s="72"/>
      <c r="O80" s="72"/>
      <c r="P80" s="127"/>
      <c r="Q80" s="72"/>
      <c r="R80" s="72"/>
      <c r="S80" s="72"/>
      <c r="T80" s="72"/>
    </row>
    <row r="81" spans="2:19" s="35" customFormat="1" ht="18" customHeight="1">
      <c r="B81" s="192" t="s">
        <v>119</v>
      </c>
      <c r="C81" s="193"/>
      <c r="D81" s="60">
        <v>995</v>
      </c>
      <c r="E81" s="58">
        <f>SUM(E68:E80)+SUM(E39:E67)+SUM(E7:E38)</f>
        <v>140881221.56</v>
      </c>
      <c r="F81" s="58">
        <f>SUM(F68:F80)+SUM(F39:F67)+SUM(F7:F38)</f>
        <v>11141286.699999999</v>
      </c>
      <c r="G81" s="58">
        <f>SUM(G68:G80)+SUM(G39:G67)+SUM(G7:G38)</f>
        <v>152022508.25999999</v>
      </c>
      <c r="H81" s="58">
        <f>SUM(H68:H80)+SUM(H39:H67)+SUM(H7:H38)</f>
        <v>403696272.26000011</v>
      </c>
      <c r="J81" s="111"/>
      <c r="K81" s="111"/>
      <c r="L81" s="111"/>
      <c r="M81" s="72"/>
      <c r="O81" s="72"/>
      <c r="Q81" s="72"/>
      <c r="R81" s="106"/>
      <c r="S81" s="72"/>
    </row>
    <row r="82" spans="2:19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S82" s="106"/>
    </row>
    <row r="83" spans="2:19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  <c r="R83" s="106"/>
    </row>
    <row r="84" spans="2:19" ht="17.25" hidden="1" customHeight="1">
      <c r="B84" s="43"/>
      <c r="C84" s="26"/>
      <c r="D84" s="9"/>
      <c r="E84" s="22" t="s">
        <v>231</v>
      </c>
      <c r="F84" s="22" t="s">
        <v>232</v>
      </c>
      <c r="G84" s="22" t="s">
        <v>233</v>
      </c>
      <c r="H84" s="22" t="s">
        <v>234</v>
      </c>
      <c r="I84" s="22" t="s">
        <v>235</v>
      </c>
      <c r="J84" s="22" t="s">
        <v>236</v>
      </c>
      <c r="K84" s="22" t="s">
        <v>237</v>
      </c>
      <c r="L84" s="22" t="s">
        <v>238</v>
      </c>
      <c r="M84" s="22" t="s">
        <v>239</v>
      </c>
      <c r="N84" s="22" t="s">
        <v>230</v>
      </c>
      <c r="O84" s="22" t="s">
        <v>229</v>
      </c>
      <c r="P84" s="22" t="s">
        <v>227</v>
      </c>
      <c r="Q84" s="106">
        <v>40741591.700000003</v>
      </c>
      <c r="R84" s="109"/>
    </row>
    <row r="85" spans="2:19" ht="15.75" hidden="1" customHeight="1">
      <c r="B85" s="43"/>
      <c r="C85" s="26"/>
      <c r="D85" s="118" t="s">
        <v>225</v>
      </c>
      <c r="E85" s="63"/>
      <c r="F85" s="63"/>
      <c r="G85" s="63"/>
      <c r="H85" s="63"/>
      <c r="I85" s="63"/>
      <c r="J85" s="125"/>
      <c r="K85" s="63"/>
      <c r="L85" s="125"/>
      <c r="M85" s="63">
        <v>8738350.9100000001</v>
      </c>
      <c r="N85" s="63">
        <v>9231088.6300000008</v>
      </c>
      <c r="O85" s="63">
        <v>9452158.2400000002</v>
      </c>
      <c r="P85" s="63">
        <v>13315575.01</v>
      </c>
      <c r="Q85" s="72">
        <v>46693066.560000002</v>
      </c>
      <c r="R85" s="119">
        <f>Q85-Q84</f>
        <v>5951474.8599999994</v>
      </c>
      <c r="S85" s="106">
        <f>Q87-R85</f>
        <v>0</v>
      </c>
    </row>
    <row r="86" spans="2:19" ht="17.25" hidden="1" customHeight="1">
      <c r="B86" s="43"/>
      <c r="C86" s="115"/>
      <c r="D86" s="118" t="s">
        <v>226</v>
      </c>
      <c r="E86" s="113"/>
      <c r="F86" s="113"/>
      <c r="G86" s="113"/>
      <c r="H86" s="113"/>
      <c r="I86" s="113"/>
      <c r="J86" s="126"/>
      <c r="K86" s="107"/>
      <c r="L86" s="126"/>
      <c r="M86" s="113">
        <v>7775996.0599999996</v>
      </c>
      <c r="N86" s="113">
        <v>21261809.899999999</v>
      </c>
      <c r="O86" s="113">
        <v>8663586.25</v>
      </c>
      <c r="P86" s="113">
        <v>8987255.4399999995</v>
      </c>
      <c r="Q86" s="64"/>
      <c r="R86" s="64"/>
    </row>
    <row r="87" spans="2:19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0</v>
      </c>
      <c r="G87" s="116">
        <f t="shared" ref="G87:L87" si="13">G86-G85</f>
        <v>0</v>
      </c>
      <c r="H87" s="116">
        <f t="shared" si="13"/>
        <v>0</v>
      </c>
      <c r="I87" s="116">
        <f t="shared" si="13"/>
        <v>0</v>
      </c>
      <c r="J87" s="116">
        <f t="shared" si="13"/>
        <v>0</v>
      </c>
      <c r="K87" s="116">
        <f t="shared" si="13"/>
        <v>0</v>
      </c>
      <c r="L87" s="116">
        <f t="shared" si="13"/>
        <v>0</v>
      </c>
      <c r="M87" s="116">
        <f t="shared" ref="M87:N87" si="14">M86-M85</f>
        <v>-962354.85000000056</v>
      </c>
      <c r="N87" s="116">
        <f t="shared" si="14"/>
        <v>12030721.269999998</v>
      </c>
      <c r="O87" s="116">
        <f t="shared" ref="O87" si="15">O86-O85</f>
        <v>-788571.99000000022</v>
      </c>
      <c r="P87" s="116">
        <f>P86-P85</f>
        <v>-4328319.57</v>
      </c>
      <c r="Q87" s="72">
        <f>SUM(E87:P87)</f>
        <v>5951474.8599999975</v>
      </c>
      <c r="R87" s="109"/>
    </row>
    <row r="88" spans="2:19" ht="21.75" hidden="1" customHeight="1">
      <c r="B88" s="43"/>
      <c r="C88" s="26"/>
      <c r="D88" s="9"/>
      <c r="E88" s="130"/>
      <c r="F88" s="123"/>
      <c r="G88" s="123"/>
      <c r="H88" s="123"/>
      <c r="I88" s="123"/>
      <c r="J88" s="123"/>
      <c r="K88" s="123"/>
      <c r="L88" s="123"/>
      <c r="M88" s="121"/>
      <c r="N88" s="130"/>
      <c r="O88" s="121"/>
      <c r="P88" s="130"/>
      <c r="Q88" s="131">
        <f>SUM(E88:P88)</f>
        <v>0</v>
      </c>
      <c r="R88" s="106"/>
    </row>
    <row r="89" spans="2:19" ht="21.75" hidden="1" customHeight="1">
      <c r="B89" s="43"/>
      <c r="C89" s="26"/>
      <c r="D89" s="9"/>
      <c r="E89" s="122"/>
      <c r="F89" s="134"/>
      <c r="G89" s="122"/>
      <c r="H89" s="122"/>
      <c r="I89" s="72"/>
      <c r="J89" s="72"/>
      <c r="K89" s="72"/>
      <c r="L89" s="72"/>
      <c r="M89" s="72">
        <v>-49125.02</v>
      </c>
      <c r="N89" s="72">
        <v>-79992.12</v>
      </c>
      <c r="O89" s="72">
        <v>-58670.6</v>
      </c>
      <c r="P89" s="72">
        <v>-39505.1</v>
      </c>
      <c r="Q89" s="72" t="s">
        <v>246</v>
      </c>
      <c r="R89" s="106"/>
      <c r="S89" s="106"/>
    </row>
    <row r="90" spans="2:19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M90" s="106"/>
      <c r="N90" s="106"/>
      <c r="O90" s="106"/>
      <c r="P90" s="106"/>
      <c r="Q90" s="106"/>
      <c r="R90" s="72"/>
      <c r="S90" s="136">
        <v>5951474.859999991</v>
      </c>
    </row>
    <row r="91" spans="2:19" ht="21.75" hidden="1" customHeight="1">
      <c r="B91" s="43"/>
      <c r="C91" s="26"/>
      <c r="D91" s="9"/>
      <c r="F91" s="9"/>
      <c r="G91" s="105"/>
      <c r="H91" s="9"/>
      <c r="I91" s="107"/>
      <c r="J91" s="107"/>
      <c r="K91" s="107"/>
      <c r="L91" s="107"/>
      <c r="M91" s="106"/>
      <c r="N91" s="106">
        <v>9688478.6999999993</v>
      </c>
      <c r="O91" s="106" t="s">
        <v>241</v>
      </c>
      <c r="P91" s="106">
        <v>3378632.66</v>
      </c>
      <c r="Q91" s="106" t="s">
        <v>240</v>
      </c>
      <c r="R91" s="72"/>
      <c r="S91" s="106"/>
    </row>
    <row r="92" spans="2:19" ht="21.75" hidden="1" customHeight="1">
      <c r="B92" s="43"/>
      <c r="C92" s="26"/>
      <c r="D92" s="9"/>
      <c r="F92" s="9"/>
      <c r="G92" s="105"/>
      <c r="H92" s="9"/>
      <c r="I92" s="107"/>
      <c r="J92" s="107"/>
      <c r="K92" s="107"/>
      <c r="L92" s="107"/>
      <c r="M92" s="106"/>
      <c r="N92" s="106">
        <v>3378632.66</v>
      </c>
      <c r="O92" s="106" t="s">
        <v>242</v>
      </c>
      <c r="P92" s="106">
        <f>P87+P91</f>
        <v>-949686.91000000015</v>
      </c>
      <c r="Q92" s="106"/>
      <c r="R92" s="72"/>
      <c r="S92" s="106"/>
    </row>
    <row r="93" spans="2:19" ht="21.75" hidden="1" customHeight="1">
      <c r="B93" s="43"/>
      <c r="C93" s="26"/>
      <c r="D93" s="9"/>
      <c r="F93" s="9"/>
      <c r="G93" s="105"/>
      <c r="H93" s="9"/>
      <c r="I93" s="107"/>
      <c r="J93" s="107"/>
      <c r="K93" s="107"/>
      <c r="L93" s="107"/>
      <c r="N93" s="72">
        <f>SUM(N91:N92)</f>
        <v>13067111.359999999</v>
      </c>
      <c r="O93" s="106"/>
      <c r="P93" s="106"/>
      <c r="Q93" s="106"/>
      <c r="R93" s="72"/>
      <c r="S93" s="106"/>
    </row>
    <row r="94" spans="2:19" ht="21.75" hidden="1" customHeight="1">
      <c r="B94" s="43"/>
      <c r="C94" s="26"/>
      <c r="D94" s="9"/>
      <c r="F94" s="9"/>
      <c r="G94" s="105"/>
      <c r="H94" s="9"/>
      <c r="I94" s="107"/>
      <c r="J94" s="107"/>
      <c r="K94" s="107"/>
      <c r="L94" s="107"/>
      <c r="N94" s="106">
        <f>N87-N93</f>
        <v>-1036390.0900000017</v>
      </c>
      <c r="O94" s="106"/>
      <c r="P94" s="106"/>
      <c r="Q94" s="106"/>
      <c r="R94" s="72"/>
      <c r="S94" s="106"/>
    </row>
    <row r="95" spans="2:19" ht="21.75" hidden="1" customHeight="1">
      <c r="B95" s="43"/>
      <c r="C95" s="26"/>
      <c r="D95" s="9"/>
      <c r="E95" s="9"/>
      <c r="F95" s="9"/>
      <c r="G95" s="28"/>
      <c r="H95" s="28"/>
      <c r="O95" s="64"/>
    </row>
    <row r="96" spans="2:19" ht="21.75" hidden="1" customHeight="1">
      <c r="O96" s="64"/>
    </row>
    <row r="97" spans="12:14" ht="21.75" hidden="1" customHeight="1">
      <c r="L97" s="106">
        <v>8738350.9100000001</v>
      </c>
    </row>
    <row r="98" spans="12:14" ht="21.75" hidden="1" customHeight="1">
      <c r="L98" s="106">
        <v>-7775996.0599999996</v>
      </c>
    </row>
    <row r="99" spans="12:14" ht="21.75" hidden="1" customHeight="1">
      <c r="L99" s="106">
        <f>SUM(L97:L98)</f>
        <v>962354.85000000056</v>
      </c>
    </row>
    <row r="100" spans="12:14" ht="21.75" hidden="1" customHeight="1"/>
    <row r="101" spans="12:14" ht="21.75" hidden="1" customHeight="1"/>
    <row r="103" spans="12:14" ht="21.75" customHeight="1">
      <c r="M103" s="106"/>
    </row>
    <row r="105" spans="12:14" ht="21.75" customHeight="1">
      <c r="N105" s="106"/>
    </row>
    <row r="107" spans="12:14" ht="21.75" customHeight="1">
      <c r="M107" s="106"/>
      <c r="N107" s="106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2020-01-29T09:17:41Z</cp:lastPrinted>
  <dcterms:created xsi:type="dcterms:W3CDTF">2006-01-23T21:54:25Z</dcterms:created>
  <dcterms:modified xsi:type="dcterms:W3CDTF">2020-08-28T06:12:09Z</dcterms:modified>
</cp:coreProperties>
</file>