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G26" i="9"/>
  <c r="G25"/>
  <c r="G24"/>
  <c r="G22"/>
  <c r="G21"/>
  <c r="G20"/>
  <c r="G19"/>
  <c r="G18"/>
  <c r="G16"/>
  <c r="G15"/>
  <c r="G14"/>
  <c r="G13"/>
  <c r="G11"/>
  <c r="G10"/>
  <c r="G9"/>
  <c r="G8"/>
  <c r="M87" i="10"/>
  <c r="N87" l="1"/>
  <c r="G78" l="1"/>
  <c r="G60"/>
  <c r="G59"/>
  <c r="G58"/>
  <c r="R85" l="1"/>
  <c r="G65"/>
  <c r="G64"/>
  <c r="G63"/>
  <c r="G62"/>
  <c r="G61"/>
  <c r="G57"/>
  <c r="G46"/>
  <c r="G45"/>
  <c r="G44"/>
  <c r="G43"/>
  <c r="G37"/>
  <c r="G36"/>
  <c r="G35"/>
  <c r="G34"/>
  <c r="G31"/>
  <c r="G30"/>
  <c r="G29"/>
  <c r="G28"/>
  <c r="G27"/>
  <c r="G26"/>
  <c r="G17"/>
  <c r="G10"/>
  <c r="G9"/>
  <c r="G36" i="9"/>
  <c r="G39"/>
  <c r="G54"/>
  <c r="G53"/>
  <c r="G52"/>
  <c r="G51"/>
  <c r="G50"/>
  <c r="G49"/>
  <c r="G48"/>
  <c r="G40"/>
  <c r="G34"/>
  <c r="G33"/>
  <c r="G32"/>
  <c r="G31"/>
  <c r="G30"/>
  <c r="G29"/>
  <c r="G28"/>
  <c r="I87" i="10"/>
  <c r="J87"/>
  <c r="K87"/>
  <c r="L87"/>
  <c r="O87"/>
  <c r="P87"/>
  <c r="E87"/>
  <c r="F87"/>
  <c r="G87"/>
  <c r="H87"/>
  <c r="F38" i="9"/>
  <c r="G38" s="1"/>
  <c r="F41"/>
  <c r="G41" s="1"/>
  <c r="E47"/>
  <c r="F47"/>
  <c r="F46" s="1"/>
  <c r="F18" i="10"/>
  <c r="G18" s="1"/>
  <c r="E19"/>
  <c r="E16" s="1"/>
  <c r="F19"/>
  <c r="F20"/>
  <c r="G20" s="1"/>
  <c r="E47"/>
  <c r="F47"/>
  <c r="E48"/>
  <c r="F48"/>
  <c r="E49"/>
  <c r="F49"/>
  <c r="E44" i="9"/>
  <c r="H7" i="10"/>
  <c r="H11"/>
  <c r="H16"/>
  <c r="H25"/>
  <c r="H33"/>
  <c r="H38"/>
  <c r="H42"/>
  <c r="H51"/>
  <c r="H56"/>
  <c r="H66"/>
  <c r="E8"/>
  <c r="F8"/>
  <c r="F7" s="1"/>
  <c r="H46" i="9"/>
  <c r="H7"/>
  <c r="H12"/>
  <c r="H17"/>
  <c r="H23"/>
  <c r="H27"/>
  <c r="H37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F50"/>
  <c r="G50" s="1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E15"/>
  <c r="E22"/>
  <c r="E23"/>
  <c r="G23" s="1"/>
  <c r="E24"/>
  <c r="E25"/>
  <c r="E33"/>
  <c r="E39"/>
  <c r="G39" s="1"/>
  <c r="E40"/>
  <c r="E41"/>
  <c r="G41" s="1"/>
  <c r="E52"/>
  <c r="E53"/>
  <c r="G53" s="1"/>
  <c r="E54"/>
  <c r="E55"/>
  <c r="G55" s="1"/>
  <c r="E56"/>
  <c r="E68"/>
  <c r="G68" s="1"/>
  <c r="E69"/>
  <c r="G69" s="1"/>
  <c r="E70"/>
  <c r="G70" s="1"/>
  <c r="E71"/>
  <c r="G71" s="1"/>
  <c r="E72"/>
  <c r="G72" s="1"/>
  <c r="E74"/>
  <c r="E75"/>
  <c r="G75" s="1"/>
  <c r="E67"/>
  <c r="E37" i="9"/>
  <c r="E43"/>
  <c r="E45"/>
  <c r="G45" s="1"/>
  <c r="E7"/>
  <c r="E17"/>
  <c r="E23"/>
  <c r="E56"/>
  <c r="E57"/>
  <c r="E58"/>
  <c r="G58" s="1"/>
  <c r="E59"/>
  <c r="E61"/>
  <c r="G61" s="1"/>
  <c r="E62"/>
  <c r="E63"/>
  <c r="G63" s="1"/>
  <c r="E64"/>
  <c r="E65"/>
  <c r="G65" s="1"/>
  <c r="E66"/>
  <c r="E67"/>
  <c r="G67" s="1"/>
  <c r="E68"/>
  <c r="E69"/>
  <c r="G69" s="1"/>
  <c r="E12"/>
  <c r="E27"/>
  <c r="H60"/>
  <c r="H55"/>
  <c r="H42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8" i="10" s="1"/>
  <c r="G66" i="8"/>
  <c r="G65"/>
  <c r="G67"/>
  <c r="G68"/>
  <c r="G69"/>
  <c r="G70"/>
  <c r="G71"/>
  <c r="G72"/>
  <c r="G73"/>
  <c r="G61"/>
  <c r="G59" s="1"/>
  <c r="G62"/>
  <c r="G63"/>
  <c r="G60"/>
  <c r="G52"/>
  <c r="G53"/>
  <c r="G54"/>
  <c r="G55"/>
  <c r="G56"/>
  <c r="G57"/>
  <c r="G58"/>
  <c r="G51"/>
  <c r="G48"/>
  <c r="G46" s="1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H107" s="1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82" i="8" l="1"/>
  <c r="G52" i="10"/>
  <c r="G113" i="8"/>
  <c r="G54" i="10"/>
  <c r="G62" i="9"/>
  <c r="G22" i="8"/>
  <c r="G131"/>
  <c r="G64"/>
  <c r="G57" i="9"/>
  <c r="G22" i="10"/>
  <c r="G12"/>
  <c r="G49"/>
  <c r="G47"/>
  <c r="F34" i="8"/>
  <c r="F74" s="1"/>
  <c r="F75" s="1"/>
  <c r="F107"/>
  <c r="F161" s="1"/>
  <c r="F162" s="1"/>
  <c r="F165" s="1"/>
  <c r="F166" s="1"/>
  <c r="G68" i="9"/>
  <c r="G59"/>
  <c r="G74" i="10"/>
  <c r="G14"/>
  <c r="F37" i="9"/>
  <c r="G48" i="10"/>
  <c r="F16"/>
  <c r="G47" i="9"/>
  <c r="G46" s="1"/>
  <c r="G64"/>
  <c r="E42"/>
  <c r="E35" s="1"/>
  <c r="G40" i="10"/>
  <c r="G24"/>
  <c r="G6" i="8"/>
  <c r="G56" i="9"/>
  <c r="G15" i="10"/>
  <c r="E42"/>
  <c r="G79"/>
  <c r="G96" i="8"/>
  <c r="G122"/>
  <c r="G66" i="9"/>
  <c r="G67" i="10"/>
  <c r="G66" s="1"/>
  <c r="G19"/>
  <c r="H34" i="8"/>
  <c r="E34"/>
  <c r="E74" s="1"/>
  <c r="E75" s="1"/>
  <c r="G44" i="9"/>
  <c r="G43"/>
  <c r="F42"/>
  <c r="Q87" i="10"/>
  <c r="G100" i="8"/>
  <c r="H74"/>
  <c r="H161"/>
  <c r="H162" s="1"/>
  <c r="H165" s="1"/>
  <c r="H166" s="1"/>
  <c r="G50"/>
  <c r="E21" i="10"/>
  <c r="E38"/>
  <c r="F38"/>
  <c r="F32" s="1"/>
  <c r="H32"/>
  <c r="H76" s="1"/>
  <c r="E107" i="8"/>
  <c r="E161" s="1"/>
  <c r="E162" s="1"/>
  <c r="E165" s="1"/>
  <c r="E166" s="1"/>
  <c r="G136"/>
  <c r="E51" i="10"/>
  <c r="F55" i="9"/>
  <c r="G37"/>
  <c r="G11" i="8"/>
  <c r="G16"/>
  <c r="G26"/>
  <c r="G36"/>
  <c r="G34" s="1"/>
  <c r="G86"/>
  <c r="G146"/>
  <c r="E66" i="10"/>
  <c r="G91" i="8"/>
  <c r="G108"/>
  <c r="H35" i="9"/>
  <c r="H70" s="1"/>
  <c r="H71" s="1"/>
  <c r="G56" i="10"/>
  <c r="G38"/>
  <c r="H75" i="8"/>
  <c r="G55" i="9"/>
  <c r="G51" i="10"/>
  <c r="G11"/>
  <c r="E11"/>
  <c r="F21"/>
  <c r="G21"/>
  <c r="E60" i="9"/>
  <c r="E55"/>
  <c r="F66" i="10"/>
  <c r="F51"/>
  <c r="F60" i="9"/>
  <c r="F42" i="10"/>
  <c r="F11"/>
  <c r="G33"/>
  <c r="E32"/>
  <c r="G25"/>
  <c r="G7"/>
  <c r="G23" i="9"/>
  <c r="G27"/>
  <c r="G17"/>
  <c r="G12"/>
  <c r="G7"/>
  <c r="G16" i="10"/>
  <c r="S85" l="1"/>
  <c r="G107" i="8"/>
  <c r="G42" i="10"/>
  <c r="G60" i="9"/>
  <c r="F35"/>
  <c r="F70" s="1"/>
  <c r="F71" s="1"/>
  <c r="G42"/>
  <c r="G35" s="1"/>
  <c r="G70" s="1"/>
  <c r="G71" s="1"/>
  <c r="G161" i="8"/>
  <c r="G162" s="1"/>
  <c r="G165" s="1"/>
  <c r="G166" s="1"/>
  <c r="G32" i="10"/>
  <c r="G74" i="8"/>
  <c r="G75" s="1"/>
  <c r="E76" i="10"/>
  <c r="F76"/>
  <c r="E70" i="9"/>
  <c r="E71" s="1"/>
  <c r="H77" i="10"/>
  <c r="G76" l="1"/>
  <c r="G77" s="1"/>
  <c r="G80" s="1"/>
  <c r="F77"/>
  <c r="F80" s="1"/>
  <c r="F81" s="1"/>
  <c r="E77"/>
  <c r="E80" s="1"/>
  <c r="H80"/>
  <c r="H81" l="1"/>
  <c r="E81"/>
  <c r="G81"/>
</calcChain>
</file>

<file path=xl/sharedStrings.xml><?xml version="1.0" encoding="utf-8"?>
<sst xmlns="http://schemas.openxmlformats.org/spreadsheetml/2006/main" count="518" uniqueCount="245">
  <si>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</si>
  <si>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</si>
  <si>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</si>
  <si>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</si>
  <si>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</si>
  <si>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</si>
  <si>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</si>
  <si>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</si>
  <si>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</si>
  <si>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</si>
  <si>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</si>
  <si>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</si>
  <si>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</si>
  <si>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</si>
  <si>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</si>
  <si>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</si>
  <si>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</si>
  <si>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</si>
  <si>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</si>
  <si>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</si>
  <si>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</si>
  <si>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</si>
  <si>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</si>
  <si>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</si>
  <si>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</si>
  <si>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</si>
  <si>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</si>
  <si>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</si>
  <si>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</si>
  <si>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</si>
  <si>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</si>
  <si>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</si>
  <si>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</si>
  <si>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</si>
  <si>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</si>
  <si>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</si>
  <si>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</si>
  <si>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</si>
  <si>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</si>
  <si>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</si>
  <si>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</si>
  <si>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</si>
  <si>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</si>
  <si>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</si>
  <si>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</si>
  <si>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</si>
  <si>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</si>
  <si>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</si>
  <si>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</si>
  <si>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</si>
  <si>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</si>
  <si>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</si>
  <si>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</si>
  <si>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</si>
  <si>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</si>
  <si>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</si>
  <si>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</si>
  <si>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</si>
  <si>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</si>
  <si>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</si>
  <si>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</si>
  <si>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</si>
  <si>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</si>
  <si>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</si>
  <si>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</si>
  <si>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</si>
  <si>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</si>
  <si>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</si>
  <si>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</si>
  <si>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</si>
  <si>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</si>
  <si>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</si>
  <si>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</si>
  <si>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</si>
  <si>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</si>
  <si>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</si>
  <si>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</si>
  <si>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</si>
  <si>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</si>
  <si>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</si>
  <si>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</si>
  <si>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</si>
  <si>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</si>
  <si>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</si>
  <si>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</si>
  <si>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</si>
  <si>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</si>
  <si>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</si>
  <si>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</si>
  <si>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</si>
  <si>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</si>
  <si>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</si>
  <si>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</si>
  <si>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</si>
  <si>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</si>
  <si>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</si>
  <si>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</si>
  <si>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</si>
  <si>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</si>
  <si>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</si>
  <si>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</si>
  <si>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</si>
  <si>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</si>
  <si>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</si>
  <si>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</si>
  <si>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</si>
  <si>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</si>
  <si>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</si>
  <si>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</si>
  <si>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</si>
  <si>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</si>
  <si>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</si>
  <si>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</si>
  <si>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</si>
  <si>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</si>
  <si>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</si>
  <si>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</si>
  <si>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</si>
  <si>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</si>
  <si>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</si>
  <si>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</si>
  <si>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</si>
  <si>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</si>
  <si>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</si>
  <si>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</si>
  <si>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</si>
  <si>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</si>
  <si>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</si>
  <si>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</si>
  <si>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</si>
  <si>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</si>
  <si>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</si>
  <si>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</si>
  <si>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</si>
  <si>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</si>
  <si>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</si>
  <si>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</si>
  <si>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</si>
  <si>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</si>
  <si>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</si>
  <si>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</si>
  <si>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</si>
  <si>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</si>
  <si>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</si>
  <si>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</si>
  <si>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</si>
  <si>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</si>
  <si>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</si>
  <si>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</si>
  <si>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</si>
  <si>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</si>
  <si>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</si>
  <si>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</si>
  <si>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</si>
  <si>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</si>
  <si>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</si>
  <si>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</si>
  <si>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</si>
  <si>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</si>
  <si>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</si>
  <si>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</si>
  <si>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</si>
  <si>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</si>
  <si>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</si>
  <si>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</si>
  <si>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</si>
  <si>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</si>
  <si>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</si>
  <si>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</si>
  <si>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</si>
  <si>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</si>
  <si>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</si>
  <si>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</si>
  <si>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</si>
  <si>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</si>
  <si>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</si>
  <si>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</si>
  <si>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</si>
  <si>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</si>
  <si>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</si>
  <si>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</si>
  <si>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</si>
  <si>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</si>
  <si>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</si>
  <si>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</si>
  <si>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</si>
  <si>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</si>
  <si>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</si>
  <si>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</si>
  <si>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</si>
  <si>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</si>
  <si>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</si>
  <si>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</si>
  <si>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</si>
  <si>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</si>
  <si>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</si>
  <si>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</si>
  <si>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</si>
  <si>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</si>
  <si>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</si>
  <si>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</si>
  <si>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</si>
  <si>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</si>
  <si>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</si>
  <si>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</si>
  <si>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</si>
  <si>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</si>
  <si>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</si>
  <si>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</si>
  <si>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</si>
  <si>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</si>
  <si>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</si>
  <si>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</si>
  <si>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</si>
  <si>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</si>
  <si>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</si>
  <si>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</si>
  <si>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</si>
  <si>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</si>
  <si>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</si>
  <si>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</si>
  <si>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</si>
  <si>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</si>
  <si>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</si>
  <si>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</si>
  <si>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</si>
  <si>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</si>
  <si>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</si>
  <si>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12/2018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</si>
  <si>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</si>
  <si>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</si>
  <si>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</si>
  <si>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</si>
  <si>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</si>
  <si>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</si>
  <si>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</si>
  <si>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</si>
  <si>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</si>
  <si>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</si>
  <si>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</si>
  <si>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Bezprostredne predchádzajúce účtovné obdobie  k 31.12.2017</t>
  </si>
  <si>
    <t>Bežné účtovné obdobie  k 30.06.2018</t>
  </si>
  <si>
    <r>
      <t xml:space="preserve">   </t>
    </r>
    <r>
      <rPr>
        <b/>
        <sz val="9"/>
        <rFont val="Arial CE"/>
        <family val="2"/>
        <charset val="238"/>
      </rPr>
      <t>Výkaz ziskov a strát  k  30.06.2018  v  Eur</t>
    </r>
  </si>
  <si>
    <t>Bežné účtovné obdobie  k  30.06.2018</t>
  </si>
  <si>
    <t xml:space="preserve">            k    30.06.2018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</si>
</sst>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5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3" fontId="20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3" fontId="21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5" t="s">
        <v>72</v>
      </c>
      <c r="C1" s="135" t="s">
        <v>12</v>
      </c>
      <c r="D1" s="132" t="s">
        <v>93</v>
      </c>
      <c r="E1" s="153" t="s">
        <v>74</v>
      </c>
      <c r="F1" s="154"/>
      <c r="G1" s="155"/>
      <c r="H1" s="148" t="s">
        <v>14</v>
      </c>
      <c r="J1" s="54">
        <v>39814</v>
      </c>
      <c r="K1" s="54">
        <v>39844</v>
      </c>
    </row>
    <row r="2" spans="2:11" ht="15" customHeight="1">
      <c r="B2" s="133"/>
      <c r="C2" s="136"/>
      <c r="D2" s="133"/>
      <c r="E2" s="156"/>
      <c r="F2" s="157"/>
      <c r="G2" s="158"/>
      <c r="H2" s="133"/>
    </row>
    <row r="3" spans="2:11" ht="15" customHeight="1">
      <c r="B3" s="133"/>
      <c r="C3" s="133"/>
      <c r="D3" s="133"/>
      <c r="E3" s="132" t="s">
        <v>15</v>
      </c>
      <c r="F3" s="132" t="s">
        <v>16</v>
      </c>
      <c r="G3" s="149" t="s">
        <v>17</v>
      </c>
      <c r="H3" s="133"/>
    </row>
    <row r="4" spans="2:11" ht="11.25" customHeight="1">
      <c r="B4" s="134"/>
      <c r="C4" s="134"/>
      <c r="D4" s="134"/>
      <c r="E4" s="134"/>
      <c r="F4" s="133"/>
      <c r="G4" s="150"/>
      <c r="H4" s="133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5" t="s">
        <v>72</v>
      </c>
      <c r="C41" s="135" t="s">
        <v>12</v>
      </c>
      <c r="D41" s="132" t="s">
        <v>93</v>
      </c>
      <c r="E41" s="142" t="s">
        <v>74</v>
      </c>
      <c r="F41" s="143"/>
      <c r="G41" s="144"/>
      <c r="H41" s="137" t="s">
        <v>14</v>
      </c>
    </row>
    <row r="42" spans="2:8" ht="15" customHeight="1">
      <c r="B42" s="133"/>
      <c r="C42" s="136"/>
      <c r="D42" s="133"/>
      <c r="E42" s="145"/>
      <c r="F42" s="146"/>
      <c r="G42" s="147"/>
      <c r="H42" s="138"/>
    </row>
    <row r="43" spans="2:8" ht="15" customHeight="1">
      <c r="B43" s="133"/>
      <c r="C43" s="133"/>
      <c r="D43" s="133"/>
      <c r="E43" s="137" t="s">
        <v>15</v>
      </c>
      <c r="F43" s="137" t="s">
        <v>16</v>
      </c>
      <c r="G43" s="140" t="s">
        <v>17</v>
      </c>
      <c r="H43" s="138"/>
    </row>
    <row r="44" spans="2:8" ht="11.25" customHeight="1">
      <c r="B44" s="134"/>
      <c r="C44" s="134"/>
      <c r="D44" s="134"/>
      <c r="E44" s="139"/>
      <c r="F44" s="138"/>
      <c r="G44" s="141"/>
      <c r="H44" s="138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1" t="s">
        <v>81</v>
      </c>
      <c r="C74" s="152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0" t="s">
        <v>80</v>
      </c>
      <c r="C75" s="131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5" t="s">
        <v>72</v>
      </c>
      <c r="C77" s="135" t="s">
        <v>73</v>
      </c>
      <c r="D77" s="132" t="s">
        <v>13</v>
      </c>
      <c r="E77" s="142" t="s">
        <v>74</v>
      </c>
      <c r="F77" s="143"/>
      <c r="G77" s="144"/>
      <c r="H77" s="137" t="s">
        <v>14</v>
      </c>
    </row>
    <row r="78" spans="2:8" ht="21.75" customHeight="1">
      <c r="B78" s="133"/>
      <c r="C78" s="136"/>
      <c r="D78" s="133"/>
      <c r="E78" s="145"/>
      <c r="F78" s="146"/>
      <c r="G78" s="147"/>
      <c r="H78" s="138"/>
    </row>
    <row r="79" spans="2:8" ht="21.75" customHeight="1">
      <c r="B79" s="133"/>
      <c r="C79" s="133"/>
      <c r="D79" s="133"/>
      <c r="E79" s="137" t="s">
        <v>15</v>
      </c>
      <c r="F79" s="137" t="s">
        <v>16</v>
      </c>
      <c r="G79" s="140" t="s">
        <v>17</v>
      </c>
      <c r="H79" s="138"/>
    </row>
    <row r="80" spans="2:8" ht="21.75" customHeight="1">
      <c r="B80" s="134"/>
      <c r="C80" s="134"/>
      <c r="D80" s="134"/>
      <c r="E80" s="139"/>
      <c r="F80" s="138"/>
      <c r="G80" s="141"/>
      <c r="H80" s="138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5" t="s">
        <v>72</v>
      </c>
      <c r="C114" s="135" t="s">
        <v>73</v>
      </c>
      <c r="D114" s="132" t="s">
        <v>13</v>
      </c>
      <c r="E114" s="142" t="s">
        <v>74</v>
      </c>
      <c r="F114" s="143"/>
      <c r="G114" s="144"/>
      <c r="H114" s="137" t="s">
        <v>14</v>
      </c>
    </row>
    <row r="115" spans="1:8" ht="21.75" customHeight="1">
      <c r="B115" s="133"/>
      <c r="C115" s="136"/>
      <c r="D115" s="133"/>
      <c r="E115" s="145"/>
      <c r="F115" s="146"/>
      <c r="G115" s="147"/>
      <c r="H115" s="138"/>
    </row>
    <row r="116" spans="1:8" ht="21.75" customHeight="1">
      <c r="B116" s="133"/>
      <c r="C116" s="133"/>
      <c r="D116" s="133"/>
      <c r="E116" s="137" t="s">
        <v>15</v>
      </c>
      <c r="F116" s="137" t="s">
        <v>16</v>
      </c>
      <c r="G116" s="140" t="s">
        <v>17</v>
      </c>
      <c r="H116" s="138"/>
    </row>
    <row r="117" spans="1:8" ht="21.75" customHeight="1">
      <c r="B117" s="134"/>
      <c r="C117" s="134"/>
      <c r="D117" s="134"/>
      <c r="E117" s="139"/>
      <c r="F117" s="138"/>
      <c r="G117" s="141"/>
      <c r="H117" s="138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5" t="s">
        <v>72</v>
      </c>
      <c r="C148" s="135" t="s">
        <v>73</v>
      </c>
      <c r="D148" s="132" t="s">
        <v>13</v>
      </c>
      <c r="E148" s="142" t="s">
        <v>74</v>
      </c>
      <c r="F148" s="143"/>
      <c r="G148" s="144"/>
      <c r="H148" s="137" t="s">
        <v>14</v>
      </c>
    </row>
    <row r="149" spans="1:8" ht="21.75" customHeight="1">
      <c r="B149" s="133"/>
      <c r="C149" s="136"/>
      <c r="D149" s="133"/>
      <c r="E149" s="145"/>
      <c r="F149" s="146"/>
      <c r="G149" s="147"/>
      <c r="H149" s="138"/>
    </row>
    <row r="150" spans="1:8" ht="21.75" customHeight="1">
      <c r="B150" s="133"/>
      <c r="C150" s="133"/>
      <c r="D150" s="133"/>
      <c r="E150" s="137" t="s">
        <v>15</v>
      </c>
      <c r="F150" s="137" t="s">
        <v>16</v>
      </c>
      <c r="G150" s="140" t="s">
        <v>17</v>
      </c>
      <c r="H150" s="138"/>
    </row>
    <row r="151" spans="1:8" ht="21.75" customHeight="1">
      <c r="B151" s="134"/>
      <c r="C151" s="134"/>
      <c r="D151" s="134"/>
      <c r="E151" s="139"/>
      <c r="F151" s="138"/>
      <c r="G151" s="141"/>
      <c r="H151" s="138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0" t="s">
        <v>172</v>
      </c>
      <c r="C161" s="131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0" t="s">
        <v>173</v>
      </c>
      <c r="C162" s="131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0" t="s">
        <v>174</v>
      </c>
      <c r="C165" s="131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0" t="s">
        <v>119</v>
      </c>
      <c r="C166" s="131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workbookViewId="0">
      <selection activeCell="AF10" sqref="AF10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76" t="s">
        <v>71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82" t="s">
        <v>0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3"/>
      <c r="AG3" s="3"/>
      <c r="AH3" s="3"/>
    </row>
    <row r="5" spans="2:34" ht="12.75" customHeight="1">
      <c r="H5" s="177" t="s">
        <v>175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2:34" ht="12.75" customHeight="1"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8" spans="2:34" ht="12.75" customHeight="1">
      <c r="I8" s="179" t="s">
        <v>244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0" t="s">
        <v>66</v>
      </c>
      <c r="E18" s="180"/>
      <c r="F18" s="180"/>
      <c r="G18" s="181" t="s">
        <v>67</v>
      </c>
      <c r="H18" s="181"/>
      <c r="I18" s="181"/>
      <c r="J18" s="181"/>
      <c r="K18" s="10"/>
      <c r="L18" s="10"/>
      <c r="M18" s="10"/>
      <c r="N18" s="10"/>
      <c r="O18" s="10"/>
      <c r="R18" s="180" t="s">
        <v>66</v>
      </c>
      <c r="S18" s="180"/>
      <c r="T18" s="180"/>
      <c r="U18" s="181" t="s">
        <v>67</v>
      </c>
      <c r="V18" s="181"/>
      <c r="W18" s="181"/>
      <c r="X18" s="181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8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6</v>
      </c>
      <c r="T20" s="76"/>
      <c r="U20" s="75">
        <v>2</v>
      </c>
      <c r="V20" s="75">
        <v>0</v>
      </c>
      <c r="W20" s="75">
        <v>1</v>
      </c>
      <c r="X20" s="75">
        <v>8</v>
      </c>
    </row>
    <row r="22" spans="2:32">
      <c r="B22" s="159" t="s">
        <v>1</v>
      </c>
      <c r="C22" s="159"/>
      <c r="D22" s="159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9"/>
      <c r="T25" s="159"/>
      <c r="U25" s="159"/>
      <c r="V25" s="159"/>
      <c r="W25" s="159"/>
      <c r="X25" s="159"/>
      <c r="Y25" s="159"/>
      <c r="Z25" s="159"/>
      <c r="AA25" s="159"/>
      <c r="AC25" s="3"/>
    </row>
    <row r="26" spans="2:32">
      <c r="B26" s="160" t="s">
        <v>2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69" t="s">
        <v>3</v>
      </c>
      <c r="C31" s="169"/>
      <c r="D31" s="169"/>
      <c r="E31" s="169"/>
      <c r="F31" s="169"/>
      <c r="G31" s="169"/>
      <c r="H31" s="169"/>
      <c r="I31" s="159"/>
      <c r="J31" s="159"/>
    </row>
    <row r="32" spans="2:32">
      <c r="B32" s="170" t="s">
        <v>4</v>
      </c>
      <c r="C32" s="170"/>
      <c r="D32" s="170"/>
      <c r="E32" s="170"/>
      <c r="F32" s="170"/>
      <c r="G32" s="170"/>
      <c r="H32" s="170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0" t="s">
        <v>5</v>
      </c>
      <c r="C36" s="170"/>
      <c r="D36" s="170"/>
      <c r="E36" s="170"/>
      <c r="F36" s="8"/>
      <c r="G36" s="8"/>
      <c r="H36" s="8"/>
      <c r="I36" s="170" t="s">
        <v>6</v>
      </c>
      <c r="J36" s="170"/>
      <c r="K36" s="170"/>
      <c r="L36" s="170"/>
      <c r="M36" s="170"/>
      <c r="N36" s="170"/>
      <c r="O36" s="170"/>
      <c r="P36" s="170"/>
      <c r="Q36" s="170"/>
      <c r="R36" s="17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68" t="s">
        <v>7</v>
      </c>
      <c r="C39" s="168"/>
      <c r="D39" s="168"/>
      <c r="E39" s="168"/>
      <c r="F39" s="168"/>
      <c r="G39" s="168"/>
      <c r="H39" s="168"/>
      <c r="I39" s="168"/>
      <c r="J39" s="168"/>
      <c r="K39" s="168"/>
      <c r="V39" s="168" t="s">
        <v>8</v>
      </c>
      <c r="W39" s="168"/>
      <c r="X39" s="168"/>
      <c r="Y39" s="168"/>
      <c r="Z39" s="168"/>
      <c r="AA39" s="168"/>
      <c r="AB39" s="168"/>
      <c r="AC39" s="168"/>
      <c r="AD39" s="168"/>
      <c r="AE39" s="168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0" t="s">
        <v>70</v>
      </c>
      <c r="C42" s="170"/>
      <c r="D42" s="170"/>
      <c r="E42" s="170"/>
      <c r="F42" s="170"/>
      <c r="G42" s="170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1" t="s">
        <v>9</v>
      </c>
      <c r="C45" s="173"/>
      <c r="D45" s="173"/>
      <c r="E45" s="173"/>
      <c r="F45" s="173"/>
      <c r="G45" s="173"/>
      <c r="H45" s="173"/>
      <c r="I45" s="6"/>
      <c r="J45" s="81"/>
      <c r="K45" s="6"/>
      <c r="L45" s="82"/>
      <c r="M45" s="82"/>
      <c r="N45" s="161" t="s">
        <v>10</v>
      </c>
      <c r="O45" s="162"/>
      <c r="P45" s="162"/>
      <c r="Q45" s="162"/>
      <c r="R45" s="162"/>
      <c r="S45" s="163"/>
      <c r="T45" s="161" t="s">
        <v>11</v>
      </c>
      <c r="U45" s="162"/>
      <c r="V45" s="162"/>
      <c r="W45" s="162"/>
      <c r="X45" s="162"/>
      <c r="Y45" s="162"/>
      <c r="Z45" s="163"/>
      <c r="AA45" s="161" t="s">
        <v>218</v>
      </c>
      <c r="AB45" s="162"/>
      <c r="AC45" s="162"/>
      <c r="AD45" s="162"/>
      <c r="AE45" s="162"/>
      <c r="AF45" s="163"/>
      <c r="AM45" s="171"/>
      <c r="AN45" s="167"/>
      <c r="AO45" s="167"/>
      <c r="AP45" s="167"/>
      <c r="AQ45" s="167"/>
      <c r="AR45" s="167"/>
    </row>
    <row r="46" spans="2:44">
      <c r="B46" s="174"/>
      <c r="C46" s="175"/>
      <c r="D46" s="175"/>
      <c r="E46" s="175"/>
      <c r="F46" s="175"/>
      <c r="G46" s="175"/>
      <c r="H46" s="175"/>
      <c r="I46" s="83"/>
      <c r="J46" s="83"/>
      <c r="K46" s="84"/>
      <c r="L46" s="84"/>
      <c r="M46" s="84"/>
      <c r="N46" s="164"/>
      <c r="O46" s="165"/>
      <c r="P46" s="165"/>
      <c r="Q46" s="165"/>
      <c r="R46" s="165"/>
      <c r="S46" s="166"/>
      <c r="T46" s="164"/>
      <c r="U46" s="165"/>
      <c r="V46" s="165"/>
      <c r="W46" s="165"/>
      <c r="X46" s="165"/>
      <c r="Y46" s="165"/>
      <c r="Z46" s="166"/>
      <c r="AA46" s="164"/>
      <c r="AB46" s="167"/>
      <c r="AC46" s="167"/>
      <c r="AD46" s="167"/>
      <c r="AE46" s="167"/>
      <c r="AF46" s="166"/>
      <c r="AM46" s="167"/>
      <c r="AN46" s="167"/>
      <c r="AO46" s="167"/>
      <c r="AP46" s="167"/>
      <c r="AQ46" s="167"/>
      <c r="AR46" s="167"/>
    </row>
    <row r="47" spans="2:44">
      <c r="B47" s="174"/>
      <c r="C47" s="175"/>
      <c r="D47" s="175"/>
      <c r="E47" s="175"/>
      <c r="F47" s="175"/>
      <c r="G47" s="175"/>
      <c r="H47" s="175"/>
      <c r="I47" s="83"/>
      <c r="J47" s="83"/>
      <c r="K47" s="84"/>
      <c r="L47" s="84"/>
      <c r="M47" s="84"/>
      <c r="N47" s="164"/>
      <c r="O47" s="165"/>
      <c r="P47" s="165"/>
      <c r="Q47" s="165"/>
      <c r="R47" s="165"/>
      <c r="S47" s="166"/>
      <c r="T47" s="164"/>
      <c r="U47" s="165"/>
      <c r="V47" s="165"/>
      <c r="W47" s="165"/>
      <c r="X47" s="165"/>
      <c r="Y47" s="165"/>
      <c r="Z47" s="166"/>
      <c r="AA47" s="164"/>
      <c r="AB47" s="167"/>
      <c r="AC47" s="167"/>
      <c r="AD47" s="167"/>
      <c r="AE47" s="167"/>
      <c r="AF47" s="166"/>
      <c r="AM47" s="167"/>
      <c r="AN47" s="167"/>
      <c r="AO47" s="167"/>
      <c r="AP47" s="167"/>
      <c r="AQ47" s="167"/>
      <c r="AR47" s="167"/>
    </row>
    <row r="48" spans="2:44" ht="21" customHeight="1">
      <c r="B48" s="174"/>
      <c r="C48" s="175"/>
      <c r="D48" s="175"/>
      <c r="E48" s="175"/>
      <c r="F48" s="175"/>
      <c r="G48" s="175"/>
      <c r="H48" s="175"/>
      <c r="I48" s="83"/>
      <c r="J48" s="83"/>
      <c r="K48" s="84"/>
      <c r="L48" s="84"/>
      <c r="M48" s="84"/>
      <c r="N48" s="164"/>
      <c r="O48" s="165"/>
      <c r="P48" s="165"/>
      <c r="Q48" s="165"/>
      <c r="R48" s="165"/>
      <c r="S48" s="166"/>
      <c r="T48" s="164"/>
      <c r="U48" s="165"/>
      <c r="V48" s="165"/>
      <c r="W48" s="165"/>
      <c r="X48" s="165"/>
      <c r="Y48" s="165"/>
      <c r="Z48" s="166"/>
      <c r="AA48" s="164"/>
      <c r="AB48" s="167"/>
      <c r="AC48" s="167"/>
      <c r="AD48" s="167"/>
      <c r="AE48" s="167"/>
      <c r="AF48" s="166"/>
      <c r="AM48" s="167"/>
      <c r="AN48" s="167"/>
      <c r="AO48" s="167"/>
      <c r="AP48" s="167"/>
      <c r="AQ48" s="167"/>
      <c r="AR48" s="167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7</v>
      </c>
      <c r="H49" s="16"/>
      <c r="I49" s="17">
        <v>2</v>
      </c>
      <c r="J49" s="17">
        <v>0</v>
      </c>
      <c r="K49" s="17">
        <v>1</v>
      </c>
      <c r="L49" s="17">
        <v>8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2"/>
      <c r="C53" s="172"/>
      <c r="D53" s="172"/>
      <c r="E53" s="172"/>
      <c r="F53" s="172"/>
      <c r="G53" s="172"/>
      <c r="H53" s="172"/>
    </row>
    <row r="54" spans="2:34">
      <c r="B54" s="159"/>
      <c r="C54" s="159"/>
      <c r="D54" s="159"/>
      <c r="E54" s="159"/>
      <c r="F54" s="159"/>
      <c r="G54" s="159"/>
      <c r="H54" s="159"/>
      <c r="I54" s="159"/>
      <c r="J54" s="159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5"/>
  <sheetViews>
    <sheetView showGridLines="0" zoomScaleNormal="100" workbookViewId="0">
      <pane xSplit="1" ySplit="6" topLeftCell="B55" activePane="bottomRight" state="frozen"/>
      <selection pane="topRight" activeCell="B1" sqref="B1"/>
      <selection pane="bottomLeft" activeCell="A6" sqref="A6"/>
      <selection pane="bottomRight" activeCell="F15" sqref="F15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24.140625" style="19" customWidth="1"/>
    <col min="12" max="16384" width="7.85546875" style="19"/>
  </cols>
  <sheetData>
    <row r="1" spans="2:11" ht="21.75" customHeight="1">
      <c r="C1" s="69" t="s">
        <v>242</v>
      </c>
    </row>
    <row r="2" spans="2:11" ht="15" customHeight="1">
      <c r="B2" s="135" t="s">
        <v>72</v>
      </c>
      <c r="C2" s="135" t="s">
        <v>12</v>
      </c>
      <c r="D2" s="132" t="s">
        <v>93</v>
      </c>
      <c r="E2" s="187" t="s">
        <v>243</v>
      </c>
      <c r="F2" s="188"/>
      <c r="G2" s="189"/>
      <c r="H2" s="148" t="s">
        <v>240</v>
      </c>
    </row>
    <row r="3" spans="2:11" ht="15" customHeight="1">
      <c r="B3" s="133"/>
      <c r="C3" s="136"/>
      <c r="D3" s="133"/>
      <c r="E3" s="190"/>
      <c r="F3" s="191"/>
      <c r="G3" s="192"/>
      <c r="H3" s="133"/>
    </row>
    <row r="4" spans="2:11" ht="15" customHeight="1">
      <c r="B4" s="133"/>
      <c r="C4" s="133"/>
      <c r="D4" s="133"/>
      <c r="E4" s="132" t="s">
        <v>15</v>
      </c>
      <c r="F4" s="132" t="s">
        <v>16</v>
      </c>
      <c r="G4" s="149" t="s">
        <v>17</v>
      </c>
      <c r="H4" s="133"/>
    </row>
    <row r="5" spans="2:11" ht="11.25" customHeight="1">
      <c r="B5" s="134"/>
      <c r="C5" s="134"/>
      <c r="D5" s="134"/>
      <c r="E5" s="134"/>
      <c r="F5" s="133"/>
      <c r="G5" s="150"/>
      <c r="H5" s="133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16132141.9</v>
      </c>
      <c r="F7" s="56">
        <f>SUM(F8:F11)</f>
        <v>4728576.88</v>
      </c>
      <c r="G7" s="56">
        <f>SUM(G8:G11)</f>
        <v>20860718.780000001</v>
      </c>
      <c r="H7" s="56">
        <f>SUM(H8:H11)</f>
        <v>36188137.510000005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110">
        <v>15117513.810000001</v>
      </c>
      <c r="F8" s="110">
        <v>44894.86</v>
      </c>
      <c r="G8" s="110">
        <f>E8+F8</f>
        <v>15162408.67</v>
      </c>
      <c r="H8" s="57">
        <v>26783437.630000003</v>
      </c>
      <c r="K8" s="106"/>
    </row>
    <row r="9" spans="2:11" ht="18" customHeight="1">
      <c r="B9" s="40">
        <v>502</v>
      </c>
      <c r="C9" s="32" t="s">
        <v>24</v>
      </c>
      <c r="D9" s="34">
        <v>3</v>
      </c>
      <c r="E9" s="110">
        <v>1014628.09</v>
      </c>
      <c r="F9" s="110">
        <v>196244.77</v>
      </c>
      <c r="G9" s="110">
        <f>E9+F9</f>
        <v>1210872.8599999999</v>
      </c>
      <c r="H9" s="57">
        <v>2314622.7799999998</v>
      </c>
      <c r="K9" s="106"/>
    </row>
    <row r="10" spans="2:11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>E10+F10</f>
        <v>0</v>
      </c>
      <c r="H10" s="57">
        <v>0</v>
      </c>
      <c r="K10" s="106"/>
    </row>
    <row r="11" spans="2:11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4487437.25</v>
      </c>
      <c r="G11" s="110">
        <f>E11+F11</f>
        <v>4487437.25</v>
      </c>
      <c r="H11" s="57">
        <v>7090077.0999999996</v>
      </c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2560301.75</v>
      </c>
      <c r="F12" s="56">
        <f>SUM(F13:F16)</f>
        <v>77750.039999999994</v>
      </c>
      <c r="G12" s="56">
        <f>SUM(G13:G16)</f>
        <v>2638051.79</v>
      </c>
      <c r="H12" s="56">
        <f>SUM(H13:H16)</f>
        <v>5099610.58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57">
        <v>808599.15</v>
      </c>
      <c r="F13" s="57">
        <v>12142.63</v>
      </c>
      <c r="G13" s="110">
        <f t="shared" ref="G13:G16" si="0">E13+F13</f>
        <v>820741.78</v>
      </c>
      <c r="H13" s="57">
        <v>1343263.52</v>
      </c>
    </row>
    <row r="14" spans="2:11" ht="18" customHeight="1">
      <c r="B14" s="40">
        <v>512</v>
      </c>
      <c r="C14" s="32" t="s">
        <v>28</v>
      </c>
      <c r="D14" s="34">
        <v>8</v>
      </c>
      <c r="E14" s="57">
        <v>2976.14</v>
      </c>
      <c r="F14" s="57">
        <v>283.68</v>
      </c>
      <c r="G14" s="110">
        <f t="shared" si="0"/>
        <v>3259.8199999999997</v>
      </c>
      <c r="H14" s="57">
        <v>6193.18</v>
      </c>
    </row>
    <row r="15" spans="2:11" ht="18" customHeight="1">
      <c r="B15" s="40">
        <v>513</v>
      </c>
      <c r="C15" s="32" t="s">
        <v>29</v>
      </c>
      <c r="D15" s="34">
        <v>9</v>
      </c>
      <c r="E15" s="57">
        <v>981.84</v>
      </c>
      <c r="F15" s="57">
        <v>182.24</v>
      </c>
      <c r="G15" s="110">
        <f t="shared" si="0"/>
        <v>1164.08</v>
      </c>
      <c r="H15" s="57">
        <v>2054.08</v>
      </c>
    </row>
    <row r="16" spans="2:11" ht="18" customHeight="1">
      <c r="B16" s="40">
        <v>518</v>
      </c>
      <c r="C16" s="32" t="s">
        <v>30</v>
      </c>
      <c r="D16" s="34">
        <v>10</v>
      </c>
      <c r="E16" s="57">
        <v>1747744.62</v>
      </c>
      <c r="F16" s="57">
        <v>65141.49</v>
      </c>
      <c r="G16" s="110">
        <f t="shared" si="0"/>
        <v>1812886.11</v>
      </c>
      <c r="H16" s="57">
        <v>3748099.8</v>
      </c>
    </row>
    <row r="17" spans="2:10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23012901.41</v>
      </c>
      <c r="F17" s="56">
        <f>SUM(F18:F22)</f>
        <v>318891.09000000003</v>
      </c>
      <c r="G17" s="56">
        <f>SUM(G18:G22)</f>
        <v>23331792.5</v>
      </c>
      <c r="H17" s="56">
        <f>SUM(H18:H22)</f>
        <v>44385606.649999999</v>
      </c>
      <c r="J17" s="72"/>
    </row>
    <row r="18" spans="2:10" ht="20.25" customHeight="1">
      <c r="B18" s="40">
        <v>521</v>
      </c>
      <c r="C18" s="32" t="s">
        <v>31</v>
      </c>
      <c r="D18" s="34">
        <v>12</v>
      </c>
      <c r="E18" s="110">
        <v>16595827.050000001</v>
      </c>
      <c r="F18" s="110">
        <v>230705.59</v>
      </c>
      <c r="G18" s="110">
        <f t="shared" ref="G18:G22" si="1">E18+F18</f>
        <v>16826532.640000001</v>
      </c>
      <c r="H18" s="57">
        <v>32057545.719999999</v>
      </c>
    </row>
    <row r="19" spans="2:10" ht="18" customHeight="1">
      <c r="B19" s="40">
        <v>524</v>
      </c>
      <c r="C19" s="32" t="s">
        <v>82</v>
      </c>
      <c r="D19" s="34">
        <v>13</v>
      </c>
      <c r="E19" s="110">
        <v>5804835.7199999997</v>
      </c>
      <c r="F19" s="110">
        <v>79466.92</v>
      </c>
      <c r="G19" s="110">
        <f t="shared" si="1"/>
        <v>5884302.6399999997</v>
      </c>
      <c r="H19" s="57">
        <v>11191938.24</v>
      </c>
    </row>
    <row r="20" spans="2:10" ht="18" customHeight="1">
      <c r="B20" s="40">
        <v>525</v>
      </c>
      <c r="C20" s="32" t="s">
        <v>32</v>
      </c>
      <c r="D20" s="34">
        <v>14</v>
      </c>
      <c r="E20" s="110">
        <v>63172.23</v>
      </c>
      <c r="F20" s="110">
        <v>0</v>
      </c>
      <c r="G20" s="110">
        <f t="shared" si="1"/>
        <v>63172.23</v>
      </c>
      <c r="H20" s="57">
        <v>117484.9</v>
      </c>
    </row>
    <row r="21" spans="2:10" ht="18" customHeight="1">
      <c r="B21" s="40">
        <v>527</v>
      </c>
      <c r="C21" s="32" t="s">
        <v>33</v>
      </c>
      <c r="D21" s="34">
        <v>15</v>
      </c>
      <c r="E21" s="110">
        <v>549066.41</v>
      </c>
      <c r="F21" s="110">
        <v>8718.58</v>
      </c>
      <c r="G21" s="110">
        <f t="shared" si="1"/>
        <v>557784.99</v>
      </c>
      <c r="H21" s="57">
        <v>1018637.7899999999</v>
      </c>
      <c r="I21" s="106"/>
    </row>
    <row r="22" spans="2:10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1"/>
        <v>0</v>
      </c>
      <c r="H22" s="57">
        <v>0</v>
      </c>
      <c r="I22" s="106"/>
    </row>
    <row r="23" spans="2:10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6034.49</v>
      </c>
      <c r="F23" s="56">
        <f>SUM(F24:F26)</f>
        <v>427.79</v>
      </c>
      <c r="G23" s="56">
        <f>SUM(G24:G26)</f>
        <v>6462.28</v>
      </c>
      <c r="H23" s="56">
        <f>SUM(H24:H26)</f>
        <v>112624.83</v>
      </c>
      <c r="J23" s="72"/>
    </row>
    <row r="24" spans="2:10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375.8</v>
      </c>
    </row>
    <row r="25" spans="2:10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0</v>
      </c>
      <c r="G25" s="110">
        <f>E25+F25</f>
        <v>0</v>
      </c>
      <c r="H25" s="57">
        <v>105319.33</v>
      </c>
      <c r="I25" s="106"/>
    </row>
    <row r="26" spans="2:10" ht="18" customHeight="1">
      <c r="B26" s="40">
        <v>538</v>
      </c>
      <c r="C26" s="32" t="s">
        <v>36</v>
      </c>
      <c r="D26" s="34">
        <v>20</v>
      </c>
      <c r="E26" s="110">
        <v>6034.49</v>
      </c>
      <c r="F26" s="110">
        <v>427.79</v>
      </c>
      <c r="G26" s="110">
        <f>E26+F26</f>
        <v>6462.28</v>
      </c>
      <c r="H26" s="57">
        <v>6929.7</v>
      </c>
      <c r="I26" s="106"/>
    </row>
    <row r="27" spans="2:10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687838.26</v>
      </c>
      <c r="F27" s="56">
        <f>SUM(F28:F34)</f>
        <v>35738.83</v>
      </c>
      <c r="G27" s="56">
        <f>SUM(G28:G34)</f>
        <v>723577.09000000008</v>
      </c>
      <c r="H27" s="56">
        <f>SUM(H28:H34)</f>
        <v>297205.48000000004</v>
      </c>
      <c r="J27" s="72"/>
    </row>
    <row r="28" spans="2:10" s="35" customFormat="1" ht="22.5" customHeight="1">
      <c r="B28" s="40">
        <v>541</v>
      </c>
      <c r="C28" s="32" t="s">
        <v>42</v>
      </c>
      <c r="D28" s="34">
        <v>22</v>
      </c>
      <c r="E28" s="110">
        <v>929.43</v>
      </c>
      <c r="F28" s="110">
        <v>0</v>
      </c>
      <c r="G28" s="57">
        <f t="shared" ref="G28:G36" si="2">E28+F28</f>
        <v>929.43</v>
      </c>
      <c r="H28" s="57">
        <v>5974.91</v>
      </c>
      <c r="I28" s="72"/>
      <c r="J28" s="106"/>
    </row>
    <row r="29" spans="2:10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2"/>
        <v>0</v>
      </c>
      <c r="H29" s="57">
        <v>0</v>
      </c>
      <c r="J29" s="106"/>
    </row>
    <row r="30" spans="2:10" ht="18" customHeight="1">
      <c r="B30" s="40">
        <v>544</v>
      </c>
      <c r="C30" s="32" t="s">
        <v>84</v>
      </c>
      <c r="D30" s="34">
        <v>24</v>
      </c>
      <c r="E30" s="110">
        <v>579656.54</v>
      </c>
      <c r="F30" s="110">
        <v>0</v>
      </c>
      <c r="G30" s="57">
        <f t="shared" si="2"/>
        <v>579656.54</v>
      </c>
      <c r="H30" s="57">
        <v>61297.37</v>
      </c>
      <c r="I30" s="106"/>
    </row>
    <row r="31" spans="2:10" ht="18" customHeight="1">
      <c r="B31" s="40">
        <v>545</v>
      </c>
      <c r="C31" s="32" t="s">
        <v>85</v>
      </c>
      <c r="D31" s="34">
        <v>25</v>
      </c>
      <c r="E31" s="110">
        <v>800</v>
      </c>
      <c r="F31" s="110">
        <v>0</v>
      </c>
      <c r="G31" s="57">
        <f t="shared" si="2"/>
        <v>800</v>
      </c>
      <c r="H31" s="57">
        <v>316.87</v>
      </c>
    </row>
    <row r="32" spans="2:10" ht="18" customHeight="1">
      <c r="B32" s="40">
        <v>546</v>
      </c>
      <c r="C32" s="32" t="s">
        <v>37</v>
      </c>
      <c r="D32" s="34">
        <v>26</v>
      </c>
      <c r="E32" s="110">
        <v>9.9499999999999993</v>
      </c>
      <c r="F32" s="110">
        <v>0</v>
      </c>
      <c r="G32" s="57">
        <f t="shared" si="2"/>
        <v>9.9499999999999993</v>
      </c>
      <c r="H32" s="57">
        <v>2039.8</v>
      </c>
      <c r="I32" s="106"/>
    </row>
    <row r="33" spans="2:11" ht="21.75" customHeight="1">
      <c r="B33" s="40">
        <v>548</v>
      </c>
      <c r="C33" s="19" t="s">
        <v>86</v>
      </c>
      <c r="D33" s="34">
        <v>27</v>
      </c>
      <c r="E33" s="110">
        <v>105894.83</v>
      </c>
      <c r="F33" s="110">
        <v>35738.83</v>
      </c>
      <c r="G33" s="57">
        <f t="shared" si="2"/>
        <v>141633.66</v>
      </c>
      <c r="H33" s="57">
        <v>216704.02000000002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110">
        <v>547.51</v>
      </c>
      <c r="F34" s="110">
        <v>0</v>
      </c>
      <c r="G34" s="57">
        <f t="shared" si="2"/>
        <v>547.51</v>
      </c>
      <c r="H34" s="57">
        <v>10872.51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2447518.71</v>
      </c>
      <c r="F35" s="56">
        <f>F36+F37+F42+F45</f>
        <v>21573.7</v>
      </c>
      <c r="G35" s="56">
        <f>G36+G37+G42+G45</f>
        <v>2469092.41</v>
      </c>
      <c r="H35" s="56">
        <f>H36+H37+H42+H45</f>
        <v>4541739.2100000009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110">
        <v>2447518.71</v>
      </c>
      <c r="F36" s="110">
        <v>21573.7</v>
      </c>
      <c r="G36" s="57">
        <f t="shared" si="2"/>
        <v>2469092.41</v>
      </c>
      <c r="H36" s="57">
        <v>4441871.8000000007</v>
      </c>
      <c r="I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99867.41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 t="shared" ref="G38:G41" si="3"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/>
      <c r="G39" s="57">
        <f t="shared" si="3"/>
        <v>0</v>
      </c>
      <c r="H39" s="57">
        <v>56966.82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/>
      <c r="G40" s="57">
        <f t="shared" si="3"/>
        <v>0</v>
      </c>
      <c r="H40" s="57">
        <v>42883.5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 t="shared" si="3"/>
        <v>0</v>
      </c>
      <c r="H41" s="57">
        <v>17.09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 t="shared" ref="G43:G45" si="4">E43+F43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 t="shared" si="4"/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 t="shared" si="4"/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33763.67</v>
      </c>
      <c r="F46" s="56">
        <f>SUM(F47:F54)</f>
        <v>754.05</v>
      </c>
      <c r="G46" s="56">
        <f>SUM(G47:G54)</f>
        <v>34517.72</v>
      </c>
      <c r="H46" s="56">
        <f>SUM(H47:H54)</f>
        <v>53755.409999999996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5">E47+F47</f>
        <v>0</v>
      </c>
      <c r="H47" s="57">
        <v>0</v>
      </c>
    </row>
    <row r="48" spans="2:11" ht="18" customHeight="1">
      <c r="B48" s="40">
        <v>562</v>
      </c>
      <c r="C48" s="32" t="s">
        <v>38</v>
      </c>
      <c r="D48" s="34">
        <v>42</v>
      </c>
      <c r="E48" s="110">
        <v>50.12</v>
      </c>
      <c r="F48" s="110">
        <v>0</v>
      </c>
      <c r="G48" s="57">
        <f t="shared" si="5"/>
        <v>50.12</v>
      </c>
      <c r="H48" s="57">
        <v>158.94</v>
      </c>
    </row>
    <row r="49" spans="2:10" ht="18" customHeight="1">
      <c r="B49" s="40">
        <v>563</v>
      </c>
      <c r="C49" s="32" t="s">
        <v>39</v>
      </c>
      <c r="D49" s="34">
        <v>43</v>
      </c>
      <c r="E49" s="110">
        <v>6.34</v>
      </c>
      <c r="F49" s="110">
        <v>0</v>
      </c>
      <c r="G49" s="57">
        <f t="shared" si="5"/>
        <v>6.34</v>
      </c>
      <c r="H49" s="57">
        <v>113.65</v>
      </c>
    </row>
    <row r="50" spans="2:10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57">
        <f t="shared" si="5"/>
        <v>0</v>
      </c>
      <c r="H50" s="57">
        <v>0</v>
      </c>
    </row>
    <row r="51" spans="2:10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57">
        <f t="shared" si="5"/>
        <v>0</v>
      </c>
      <c r="H51" s="57">
        <v>0</v>
      </c>
    </row>
    <row r="52" spans="2:10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57">
        <f t="shared" si="5"/>
        <v>0</v>
      </c>
      <c r="H52" s="57">
        <v>0</v>
      </c>
    </row>
    <row r="53" spans="2:10" ht="18" customHeight="1">
      <c r="B53" s="40">
        <v>568</v>
      </c>
      <c r="C53" s="32" t="s">
        <v>102</v>
      </c>
      <c r="D53" s="34">
        <v>47</v>
      </c>
      <c r="E53" s="110">
        <v>33707.21</v>
      </c>
      <c r="F53" s="110">
        <v>754.05</v>
      </c>
      <c r="G53" s="57">
        <f t="shared" si="5"/>
        <v>34461.26</v>
      </c>
      <c r="H53" s="57">
        <v>53432.82</v>
      </c>
    </row>
    <row r="54" spans="2:10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57">
        <f t="shared" si="5"/>
        <v>0</v>
      </c>
      <c r="H54" s="57">
        <v>50</v>
      </c>
    </row>
    <row r="55" spans="2:10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0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6">E56+F56</f>
        <v>0</v>
      </c>
      <c r="H56" s="57">
        <v>0</v>
      </c>
    </row>
    <row r="57" spans="2:10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6"/>
        <v>0</v>
      </c>
      <c r="H57" s="57">
        <v>0</v>
      </c>
    </row>
    <row r="58" spans="2:10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6"/>
        <v>0</v>
      </c>
      <c r="H58" s="57">
        <v>0</v>
      </c>
    </row>
    <row r="59" spans="2:10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6"/>
        <v>0</v>
      </c>
      <c r="H59" s="57">
        <v>0</v>
      </c>
    </row>
    <row r="60" spans="2:10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0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7">E61+F61</f>
        <v>0</v>
      </c>
      <c r="H61" s="57">
        <v>0</v>
      </c>
    </row>
    <row r="62" spans="2:10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7"/>
        <v>0</v>
      </c>
      <c r="H62" s="57">
        <v>0</v>
      </c>
    </row>
    <row r="63" spans="2:10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7"/>
        <v>0</v>
      </c>
      <c r="H63" s="57">
        <v>0</v>
      </c>
    </row>
    <row r="64" spans="2:10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7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7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7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7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7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7"/>
        <v>0</v>
      </c>
      <c r="H69" s="57">
        <v>0</v>
      </c>
    </row>
    <row r="70" spans="2:10" s="35" customFormat="1" ht="22.5" customHeight="1">
      <c r="B70" s="183" t="s">
        <v>81</v>
      </c>
      <c r="C70" s="184"/>
      <c r="D70" s="60">
        <v>64</v>
      </c>
      <c r="E70" s="56">
        <f>E7+E12+E17+E23+E27+E35+E46+E55+E60</f>
        <v>44880500.190000005</v>
      </c>
      <c r="F70" s="56">
        <f>F7+F12+F17+F23+F27+F35+F46+F55+F60</f>
        <v>5183712.38</v>
      </c>
      <c r="G70" s="56">
        <f>G7+G12+G17+G23+G27+G35+G46+G55+G60</f>
        <v>50064212.570000008</v>
      </c>
      <c r="H70" s="56">
        <f>H7+H12+H17+H23+H27+H35+H46+H55+H60</f>
        <v>90678679.670000017</v>
      </c>
      <c r="J70" s="72"/>
    </row>
    <row r="71" spans="2:10" s="35" customFormat="1" ht="18" customHeight="1">
      <c r="B71" s="185" t="s">
        <v>80</v>
      </c>
      <c r="C71" s="186"/>
      <c r="D71" s="60">
        <v>994</v>
      </c>
      <c r="E71" s="58">
        <f>SUM(E7:E70)</f>
        <v>134641500.56999999</v>
      </c>
      <c r="F71" s="58">
        <f>SUM(F42:F70)+SUM(F7:F41)</f>
        <v>15551137.139999997</v>
      </c>
      <c r="G71" s="58">
        <f>SUM(G42:G70)+SUM(G7:G41)</f>
        <v>150192637.71000004</v>
      </c>
      <c r="H71" s="58">
        <f>SUM(H42:H70)+SUM(H7:H41)</f>
        <v>272135906.42000008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5"/>
      <c r="H77" s="28"/>
    </row>
    <row r="78" spans="2:10" ht="21.75" customHeight="1">
      <c r="B78" s="43"/>
      <c r="C78" s="26"/>
      <c r="D78" s="9"/>
      <c r="E78" s="9"/>
      <c r="F78" s="9"/>
      <c r="G78" s="115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E64" sqref="E64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5703125" style="19" bestFit="1" customWidth="1"/>
    <col min="10" max="10" width="10.5703125" style="19" customWidth="1"/>
    <col min="11" max="11" width="14" style="19" customWidth="1"/>
    <col min="12" max="12" width="10.85546875" style="19" customWidth="1"/>
    <col min="13" max="13" width="10.5703125" style="19" bestFit="1" customWidth="1"/>
    <col min="14" max="14" width="12.42578125" style="19" customWidth="1"/>
    <col min="15" max="15" width="13.7109375" style="19" customWidth="1"/>
    <col min="16" max="16" width="10" style="19" bestFit="1" customWidth="1"/>
    <col min="17" max="17" width="14.28515625" style="19" customWidth="1"/>
    <col min="18" max="18" width="10.85546875" style="19" bestFit="1" customWidth="1"/>
    <col min="19" max="19" width="11.140625" style="19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242</v>
      </c>
    </row>
    <row r="2" spans="2:12" ht="15" customHeight="1">
      <c r="B2" s="135" t="s">
        <v>72</v>
      </c>
      <c r="C2" s="135" t="s">
        <v>73</v>
      </c>
      <c r="D2" s="132" t="s">
        <v>13</v>
      </c>
      <c r="E2" s="187" t="s">
        <v>241</v>
      </c>
      <c r="F2" s="188"/>
      <c r="G2" s="189"/>
      <c r="H2" s="148" t="s">
        <v>240</v>
      </c>
    </row>
    <row r="3" spans="2:12" ht="15" customHeight="1">
      <c r="B3" s="133"/>
      <c r="C3" s="136"/>
      <c r="D3" s="133"/>
      <c r="E3" s="190"/>
      <c r="F3" s="191"/>
      <c r="G3" s="192"/>
      <c r="H3" s="133"/>
    </row>
    <row r="4" spans="2:12" ht="15" customHeight="1">
      <c r="B4" s="133"/>
      <c r="C4" s="133"/>
      <c r="D4" s="133"/>
      <c r="E4" s="132" t="s">
        <v>15</v>
      </c>
      <c r="F4" s="132" t="s">
        <v>16</v>
      </c>
      <c r="G4" s="149" t="s">
        <v>17</v>
      </c>
      <c r="H4" s="133"/>
    </row>
    <row r="5" spans="2:12" ht="15" customHeight="1">
      <c r="B5" s="134"/>
      <c r="C5" s="134"/>
      <c r="D5" s="134"/>
      <c r="E5" s="134"/>
      <c r="F5" s="133"/>
      <c r="G5" s="150"/>
      <c r="H5" s="133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36951654.880000003</v>
      </c>
      <c r="F7" s="58">
        <f>SUM(F8:F10)</f>
        <v>5415793.1799999997</v>
      </c>
      <c r="G7" s="58">
        <f>SUM(G8:G10)</f>
        <v>42367448.060000002</v>
      </c>
      <c r="H7" s="58">
        <f>SUM(H8:H10)</f>
        <v>82299984.700000003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110">
        <v>36951654.880000003</v>
      </c>
      <c r="F9" s="110">
        <v>530493.16</v>
      </c>
      <c r="G9" s="63">
        <f>E9+F9</f>
        <v>37482148.039999999</v>
      </c>
      <c r="H9" s="63">
        <v>74538918.960000008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4885300.0199999996</v>
      </c>
      <c r="G10" s="63">
        <f>E10+F10</f>
        <v>4885300.0199999996</v>
      </c>
      <c r="H10" s="63">
        <v>7761065.7400000002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 t="shared" ref="G12:G15" si="0">E12+F12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 t="shared" si="0"/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 t="shared" si="0"/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 t="shared" si="0"/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1200</v>
      </c>
      <c r="F16" s="58">
        <f>SUM(F17:F20)</f>
        <v>0</v>
      </c>
      <c r="G16" s="58">
        <f>SUM(G17:G20)</f>
        <v>1200</v>
      </c>
      <c r="H16" s="58">
        <f>SUM(H17:H20)</f>
        <v>47544.92</v>
      </c>
    </row>
    <row r="17" spans="2:9" ht="18" customHeight="1">
      <c r="B17" s="40">
        <v>621</v>
      </c>
      <c r="C17" s="32" t="s">
        <v>49</v>
      </c>
      <c r="D17" s="34">
        <v>75</v>
      </c>
      <c r="E17" s="110">
        <v>1200</v>
      </c>
      <c r="F17" s="110">
        <v>0</v>
      </c>
      <c r="G17" s="63">
        <f t="shared" ref="G17:G20" si="1">E17+F17</f>
        <v>1200</v>
      </c>
      <c r="H17" s="63">
        <v>1460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 t="shared" si="1"/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 t="shared" si="1"/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 t="shared" si="1"/>
        <v>0</v>
      </c>
      <c r="H20" s="63">
        <v>46084.92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 t="shared" ref="G22:G24" si="2">E22+F22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 t="shared" si="2"/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 t="shared" si="2"/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450688.34</v>
      </c>
      <c r="F25" s="58">
        <f>SUM(F26:F31)</f>
        <v>69679.709999999992</v>
      </c>
      <c r="G25" s="58">
        <f>SUM(G26:G31)</f>
        <v>520368.05</v>
      </c>
      <c r="H25" s="58">
        <f>SUM(H26:H31)</f>
        <v>494010.72000000003</v>
      </c>
    </row>
    <row r="26" spans="2:9" ht="23.25" customHeight="1">
      <c r="B26" s="40">
        <v>641</v>
      </c>
      <c r="C26" s="32" t="s">
        <v>54</v>
      </c>
      <c r="D26" s="34">
        <v>84</v>
      </c>
      <c r="E26" s="110">
        <v>0</v>
      </c>
      <c r="F26" s="110">
        <v>891.67</v>
      </c>
      <c r="G26" s="63">
        <f t="shared" ref="G26:G31" si="3">E26+F26</f>
        <v>891.67</v>
      </c>
      <c r="H26" s="63">
        <v>2116.39</v>
      </c>
    </row>
    <row r="27" spans="2:9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63">
        <f t="shared" si="3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1.26</v>
      </c>
      <c r="G28" s="63">
        <f t="shared" si="3"/>
        <v>1.26</v>
      </c>
      <c r="H28" s="63">
        <v>4184.3599999999997</v>
      </c>
    </row>
    <row r="29" spans="2:9" ht="17.25" customHeight="1">
      <c r="B29" s="40">
        <v>645</v>
      </c>
      <c r="C29" s="32" t="s">
        <v>85</v>
      </c>
      <c r="D29" s="34">
        <v>87</v>
      </c>
      <c r="E29" s="110">
        <v>0.15</v>
      </c>
      <c r="F29" s="110">
        <v>0</v>
      </c>
      <c r="G29" s="63">
        <f t="shared" si="3"/>
        <v>0.15</v>
      </c>
      <c r="H29" s="63">
        <v>4.33</v>
      </c>
    </row>
    <row r="30" spans="2:9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63">
        <f t="shared" si="3"/>
        <v>0</v>
      </c>
      <c r="H30" s="63">
        <v>71.8</v>
      </c>
    </row>
    <row r="31" spans="2:9" ht="17.25" customHeight="1">
      <c r="B31" s="40">
        <v>648</v>
      </c>
      <c r="C31" s="37" t="s">
        <v>133</v>
      </c>
      <c r="D31" s="34">
        <v>89</v>
      </c>
      <c r="E31" s="110">
        <v>450688.19</v>
      </c>
      <c r="F31" s="110">
        <v>68786.78</v>
      </c>
      <c r="G31" s="63">
        <f t="shared" si="3"/>
        <v>519474.97</v>
      </c>
      <c r="H31" s="63">
        <v>487633.84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0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0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63">
        <f t="shared" ref="G34:G37" si="4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63">
        <f t="shared" si="4"/>
        <v>0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63">
        <f t="shared" si="4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63">
        <f t="shared" si="4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 t="shared" ref="G39:G41" si="5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 t="shared" si="5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 t="shared" si="5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114.83</v>
      </c>
      <c r="F42" s="58">
        <f>SUM(F43:F50)</f>
        <v>28.42</v>
      </c>
      <c r="G42" s="58">
        <f>SUM(G43:G50)</f>
        <v>143.25</v>
      </c>
      <c r="H42" s="58">
        <f>SUM(H43:H50)</f>
        <v>357.47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63">
        <f t="shared" ref="G43:G50" si="6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114.83</v>
      </c>
      <c r="F44" s="110">
        <v>28.42</v>
      </c>
      <c r="G44" s="63">
        <f t="shared" si="6"/>
        <v>143.25</v>
      </c>
      <c r="H44" s="63">
        <v>347.27000000000004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63">
        <f t="shared" si="6"/>
        <v>0</v>
      </c>
      <c r="H45" s="63">
        <v>10.199999999999999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6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6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6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6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6"/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 t="shared" ref="G52:G55" si="7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 t="shared" si="7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 t="shared" si="7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 t="shared" si="7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1671382.3899999997</v>
      </c>
      <c r="F56" s="58">
        <f>SUM(F57:F65)</f>
        <v>40381</v>
      </c>
      <c r="G56" s="58">
        <f>SUM(G57:G65)</f>
        <v>1711763.3899999997</v>
      </c>
      <c r="H56" s="58">
        <f>SUM(H57:H65)</f>
        <v>3240995.16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0</v>
      </c>
      <c r="F57" s="110">
        <v>0</v>
      </c>
      <c r="G57" s="63">
        <f t="shared" ref="G57:G65" si="8">E57+F57</f>
        <v>0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1636330.2</v>
      </c>
      <c r="F58" s="110">
        <v>0</v>
      </c>
      <c r="G58" s="63">
        <f t="shared" si="8"/>
        <v>1636330.2</v>
      </c>
      <c r="H58" s="63">
        <v>3123531.36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40381</v>
      </c>
      <c r="G59" s="63">
        <f t="shared" si="8"/>
        <v>40381</v>
      </c>
      <c r="H59" s="63">
        <v>55875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316.41000000000003</v>
      </c>
      <c r="F60" s="110">
        <v>0</v>
      </c>
      <c r="G60" s="63">
        <f t="shared" si="8"/>
        <v>316.41000000000003</v>
      </c>
      <c r="H60" s="63">
        <v>632.86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63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63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31388.400000000001</v>
      </c>
      <c r="F63" s="110">
        <v>0</v>
      </c>
      <c r="G63" s="63">
        <f t="shared" si="8"/>
        <v>31388.400000000001</v>
      </c>
      <c r="H63" s="63">
        <v>54261.2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3347.38</v>
      </c>
      <c r="F64" s="110">
        <v>0</v>
      </c>
      <c r="G64" s="63">
        <f t="shared" si="8"/>
        <v>3347.38</v>
      </c>
      <c r="H64" s="63">
        <v>6694.74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63">
        <f t="shared" si="8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 t="shared" ref="G67:G75" si="9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 t="shared" si="9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 t="shared" si="9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 t="shared" si="9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 t="shared" si="9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 t="shared" si="9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f t="shared" si="9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 t="shared" si="9"/>
        <v>0</v>
      </c>
      <c r="H74" s="63">
        <v>0</v>
      </c>
      <c r="L74" s="106"/>
      <c r="M74" s="106"/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 t="shared" si="9"/>
        <v>0</v>
      </c>
      <c r="H75" s="63">
        <v>0</v>
      </c>
      <c r="L75" s="106"/>
      <c r="M75" s="106"/>
      <c r="Q75" s="106"/>
    </row>
    <row r="76" spans="2:24" s="35" customFormat="1" ht="24.75" customHeight="1">
      <c r="B76" s="185" t="s">
        <v>172</v>
      </c>
      <c r="C76" s="186"/>
      <c r="D76" s="60">
        <v>134</v>
      </c>
      <c r="E76" s="58">
        <f>E7+E11+E16+E21+E25+E32+E42+E51+E56+E66</f>
        <v>39075040.440000005</v>
      </c>
      <c r="F76" s="58">
        <f>F7+F11+F16+F21+F25+F32+F42+F51+F56+F66</f>
        <v>5525882.3099999996</v>
      </c>
      <c r="G76" s="58">
        <f>G7+G11+G16+G21+G25+G32+G42+G51+G56+G66</f>
        <v>44600922.75</v>
      </c>
      <c r="H76" s="58">
        <f>H7+H11+H16+H21+H25+H32+H42+H51+H56+H66</f>
        <v>86082892.969999999</v>
      </c>
      <c r="I76" s="72"/>
      <c r="L76" s="106"/>
      <c r="M76" s="106"/>
      <c r="Q76" s="72"/>
      <c r="S76" s="72"/>
    </row>
    <row r="77" spans="2:24" s="35" customFormat="1" ht="21.75" customHeight="1">
      <c r="B77" s="185" t="s">
        <v>173</v>
      </c>
      <c r="C77" s="186"/>
      <c r="D77" s="60">
        <v>135</v>
      </c>
      <c r="E77" s="58">
        <f>E76-Náklady!E70</f>
        <v>-5805459.75</v>
      </c>
      <c r="F77" s="58">
        <f>F76-Náklady!F70</f>
        <v>342169.9299999997</v>
      </c>
      <c r="G77" s="58">
        <f>G76-Náklady!G70</f>
        <v>-5463289.8200000077</v>
      </c>
      <c r="H77" s="58">
        <f>H76-Náklady!H70</f>
        <v>-4595786.7000000179</v>
      </c>
      <c r="J77" s="126"/>
      <c r="K77" s="126"/>
      <c r="L77" s="126"/>
      <c r="Q77" s="72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456.13</v>
      </c>
      <c r="F78" s="110">
        <v>105301.42</v>
      </c>
      <c r="G78" s="63">
        <f t="shared" ref="G78:G79" si="10">E78+F78</f>
        <v>105757.55</v>
      </c>
      <c r="H78" s="63">
        <v>100340.58</v>
      </c>
      <c r="J78" s="126"/>
      <c r="K78" s="126"/>
      <c r="L78" s="126"/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 t="shared" si="10"/>
        <v>0</v>
      </c>
      <c r="H79" s="63">
        <v>0</v>
      </c>
      <c r="J79" s="126"/>
      <c r="K79" s="126"/>
      <c r="L79" s="126"/>
      <c r="R79" s="106"/>
      <c r="U79" s="106"/>
      <c r="W79" s="106"/>
    </row>
    <row r="80" spans="2:24" s="35" customFormat="1" ht="21.75" customHeight="1">
      <c r="B80" s="193" t="s">
        <v>174</v>
      </c>
      <c r="C80" s="194"/>
      <c r="D80" s="70">
        <v>138</v>
      </c>
      <c r="E80" s="71">
        <f>E77-E78-E79</f>
        <v>-5805915.8799999999</v>
      </c>
      <c r="F80" s="71">
        <f>F77-F78-F79</f>
        <v>236868.50999999972</v>
      </c>
      <c r="G80" s="71">
        <f>G77-G78-G79</f>
        <v>-5569047.3700000076</v>
      </c>
      <c r="H80" s="71">
        <f>H77-H78-H79</f>
        <v>-4696127.280000018</v>
      </c>
      <c r="I80" s="72"/>
      <c r="J80" s="126"/>
      <c r="K80" s="126"/>
      <c r="L80" s="126"/>
      <c r="M80" s="72"/>
      <c r="N80" s="72"/>
      <c r="O80" s="72"/>
      <c r="S80" s="72"/>
      <c r="U80" s="106"/>
      <c r="W80" s="72"/>
    </row>
    <row r="81" spans="2:21" s="35" customFormat="1" ht="18" customHeight="1">
      <c r="B81" s="185" t="s">
        <v>119</v>
      </c>
      <c r="C81" s="186"/>
      <c r="D81" s="60">
        <v>995</v>
      </c>
      <c r="E81" s="58">
        <f>SUM(E68:E80)+SUM(E39:E67)+SUM(E7:E38)</f>
        <v>105614201.82000002</v>
      </c>
      <c r="F81" s="58">
        <f>SUM(F68:F80)+SUM(F39:F67)+SUM(F7:F38)</f>
        <v>17261986.789999999</v>
      </c>
      <c r="G81" s="58">
        <f>SUM(G68:G80)+SUM(G39:G67)+SUM(G7:G38)</f>
        <v>122876188.60999998</v>
      </c>
      <c r="H81" s="58">
        <f>SUM(H68:H80)+SUM(H39:H67)+SUM(H7:H38)</f>
        <v>249057105.50999999</v>
      </c>
      <c r="J81" s="126"/>
      <c r="K81" s="126"/>
      <c r="L81" s="126"/>
      <c r="M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Q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7.25" hidden="1" customHeight="1">
      <c r="B84" s="43"/>
      <c r="C84" s="26"/>
      <c r="D84" s="9"/>
      <c r="E84" s="22" t="s">
        <v>228</v>
      </c>
      <c r="F84" s="22" t="s">
        <v>239</v>
      </c>
      <c r="G84" s="22" t="s">
        <v>238</v>
      </c>
      <c r="H84" s="22" t="s">
        <v>237</v>
      </c>
      <c r="I84" s="22" t="s">
        <v>236</v>
      </c>
      <c r="J84" s="22" t="s">
        <v>235</v>
      </c>
      <c r="K84" s="22" t="s">
        <v>234</v>
      </c>
      <c r="L84" s="22" t="s">
        <v>233</v>
      </c>
      <c r="M84" s="22" t="s">
        <v>232</v>
      </c>
      <c r="N84" s="22" t="s">
        <v>231</v>
      </c>
      <c r="O84" s="22" t="s">
        <v>230</v>
      </c>
      <c r="P84" s="22" t="s">
        <v>229</v>
      </c>
      <c r="Q84" s="106">
        <v>50169970.119999997</v>
      </c>
      <c r="R84" s="109"/>
    </row>
    <row r="85" spans="2:21" ht="15.75" hidden="1" customHeight="1">
      <c r="B85" s="43"/>
      <c r="C85" s="26"/>
      <c r="D85" s="120" t="s">
        <v>226</v>
      </c>
      <c r="E85" s="63"/>
      <c r="F85" s="63"/>
      <c r="G85" s="63"/>
      <c r="H85" s="63"/>
      <c r="I85" s="63"/>
      <c r="J85" s="63"/>
      <c r="K85" s="63">
        <v>9012676.4000000004</v>
      </c>
      <c r="L85" s="106">
        <v>8564689.9100000001</v>
      </c>
      <c r="M85" s="63">
        <v>8287481.6200000001</v>
      </c>
      <c r="N85" s="63">
        <v>8381544.5999999996</v>
      </c>
      <c r="O85" s="63">
        <v>8029274.2000000002</v>
      </c>
      <c r="P85" s="63">
        <v>7894303.3899999997</v>
      </c>
      <c r="Q85" s="106">
        <v>44600922.75</v>
      </c>
      <c r="R85" s="125">
        <f>Q85-Q84</f>
        <v>-5569047.3699999973</v>
      </c>
      <c r="S85" s="106">
        <f>R85-Q87</f>
        <v>0</v>
      </c>
      <c r="U85" s="106"/>
    </row>
    <row r="86" spans="2:21" ht="17.25" hidden="1" customHeight="1">
      <c r="B86" s="43"/>
      <c r="C86" s="116"/>
      <c r="D86" s="120" t="s">
        <v>227</v>
      </c>
      <c r="E86" s="114"/>
      <c r="F86" s="114"/>
      <c r="G86" s="114"/>
      <c r="H86" s="114"/>
      <c r="I86" s="114"/>
      <c r="J86" s="114"/>
      <c r="K86" s="114">
        <v>7892833.79</v>
      </c>
      <c r="L86" s="114">
        <v>8055523.0800000001</v>
      </c>
      <c r="M86" s="114">
        <v>7495212.7999999998</v>
      </c>
      <c r="N86" s="114">
        <v>6790074.0899999999</v>
      </c>
      <c r="O86" s="114">
        <v>7248473.8700000001</v>
      </c>
      <c r="P86" s="114">
        <v>7118805.1200000001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7">
        <f t="shared" ref="E87:F87" si="11">E86-E85</f>
        <v>0</v>
      </c>
      <c r="F87" s="117">
        <f t="shared" si="11"/>
        <v>0</v>
      </c>
      <c r="G87" s="117">
        <f t="shared" ref="G87:I87" si="12">G86-G85</f>
        <v>0</v>
      </c>
      <c r="H87" s="117">
        <f t="shared" si="12"/>
        <v>0</v>
      </c>
      <c r="I87" s="117">
        <f t="shared" si="12"/>
        <v>0</v>
      </c>
      <c r="J87" s="117">
        <f t="shared" ref="J87:O87" si="13">J86-J85</f>
        <v>0</v>
      </c>
      <c r="K87" s="117">
        <f t="shared" si="13"/>
        <v>-1119842.6100000003</v>
      </c>
      <c r="L87" s="117">
        <f t="shared" si="13"/>
        <v>-509166.83000000007</v>
      </c>
      <c r="M87" s="117">
        <f t="shared" ref="M87:N87" si="14">M86-M85</f>
        <v>-792268.8200000003</v>
      </c>
      <c r="N87" s="117">
        <f t="shared" si="14"/>
        <v>-1591470.5099999998</v>
      </c>
      <c r="O87" s="117">
        <f t="shared" si="13"/>
        <v>-780800.33000000007</v>
      </c>
      <c r="P87" s="117">
        <f>P86-P85</f>
        <v>-775498.26999999955</v>
      </c>
      <c r="Q87" s="72">
        <f>SUM(E87:P87)</f>
        <v>-5569047.3700000001</v>
      </c>
      <c r="R87" s="109"/>
      <c r="U87" s="106"/>
    </row>
    <row r="88" spans="2:21" ht="21.75" hidden="1" customHeight="1">
      <c r="B88" s="43"/>
      <c r="C88" s="26"/>
      <c r="D88" s="9"/>
      <c r="E88" s="121"/>
      <c r="F88" s="121"/>
      <c r="G88" s="121"/>
      <c r="H88" s="121"/>
      <c r="I88" s="121"/>
      <c r="J88" s="121"/>
      <c r="K88" s="129">
        <v>-1120</v>
      </c>
      <c r="L88" s="128">
        <v>-509</v>
      </c>
      <c r="M88" s="129">
        <v>-792</v>
      </c>
      <c r="N88" s="129">
        <v>-1591</v>
      </c>
      <c r="O88" s="128">
        <v>-781</v>
      </c>
      <c r="P88" s="128">
        <v>-775</v>
      </c>
      <c r="Q88" s="122">
        <f>SUM(E88:P88)</f>
        <v>-5568</v>
      </c>
      <c r="R88" s="106"/>
    </row>
    <row r="89" spans="2:21" ht="21.75" hidden="1" customHeight="1">
      <c r="B89" s="43"/>
      <c r="C89" s="26"/>
      <c r="D89" s="9"/>
      <c r="E89" s="64"/>
      <c r="F89" s="124"/>
      <c r="G89" s="64"/>
      <c r="H89" s="123"/>
      <c r="I89" s="106"/>
      <c r="J89" s="106"/>
      <c r="K89" s="72">
        <v>-58665.03</v>
      </c>
      <c r="L89" s="72">
        <v>-14233.5</v>
      </c>
      <c r="M89" s="72">
        <v>-20889.72</v>
      </c>
      <c r="N89" s="72">
        <v>-9519.14</v>
      </c>
      <c r="O89" s="72">
        <v>-24458.33</v>
      </c>
      <c r="P89" s="72">
        <v>-27347.17</v>
      </c>
      <c r="Q89" s="72" t="s">
        <v>223</v>
      </c>
      <c r="S89" s="106"/>
      <c r="U89" s="106"/>
    </row>
    <row r="90" spans="2:21" ht="21.75" hidden="1" customHeight="1">
      <c r="B90" s="43"/>
      <c r="C90" s="26"/>
      <c r="D90" s="9"/>
      <c r="E90" s="9"/>
      <c r="F90" s="9"/>
      <c r="G90" s="105"/>
      <c r="H90" s="9"/>
      <c r="I90" s="107"/>
      <c r="J90" s="106"/>
      <c r="O90" s="106"/>
      <c r="P90" s="106"/>
      <c r="Q90" s="106"/>
      <c r="R90" s="72"/>
      <c r="S90" s="106"/>
      <c r="U90" s="106"/>
    </row>
    <row r="91" spans="2:21" ht="21.75" hidden="1" customHeight="1">
      <c r="B91" s="43"/>
      <c r="C91" s="26"/>
      <c r="D91" s="9"/>
      <c r="E91" s="64"/>
      <c r="F91" s="9"/>
      <c r="G91" s="119"/>
      <c r="H91" s="105"/>
      <c r="I91" s="107"/>
      <c r="J91" s="106"/>
      <c r="L91" s="106"/>
      <c r="M91" s="106"/>
      <c r="N91" s="107"/>
      <c r="O91" s="107"/>
      <c r="P91" s="72"/>
      <c r="S91" s="106"/>
    </row>
    <row r="92" spans="2:21" ht="21.75" customHeight="1">
      <c r="B92" s="43"/>
      <c r="C92" s="26"/>
      <c r="D92" s="9"/>
      <c r="E92" s="9"/>
      <c r="F92" s="9"/>
      <c r="G92" s="105"/>
      <c r="H92" s="28"/>
      <c r="I92" s="108"/>
      <c r="K92" s="106"/>
      <c r="L92" s="107"/>
      <c r="M92" s="107"/>
      <c r="N92" s="107"/>
      <c r="O92" s="107"/>
      <c r="Q92" s="106"/>
    </row>
    <row r="93" spans="2:21" ht="21.75" customHeight="1">
      <c r="B93" s="43"/>
      <c r="C93" s="26"/>
      <c r="D93" s="9"/>
      <c r="E93" s="9"/>
      <c r="F93" s="9"/>
      <c r="G93" s="119"/>
      <c r="H93" s="28"/>
      <c r="I93" s="108"/>
      <c r="L93" s="106"/>
      <c r="M93" s="106"/>
      <c r="N93" s="107"/>
      <c r="O93" s="107"/>
      <c r="Q93" s="106"/>
    </row>
    <row r="94" spans="2:21" ht="21.75" customHeight="1">
      <c r="B94" s="43"/>
      <c r="C94" s="26"/>
      <c r="D94" s="9"/>
      <c r="E94" s="9"/>
      <c r="F94" s="9"/>
      <c r="G94" s="28"/>
      <c r="H94" s="28"/>
      <c r="K94" s="106"/>
      <c r="L94" s="107"/>
      <c r="M94" s="107"/>
      <c r="N94" s="107"/>
      <c r="O94" s="107"/>
      <c r="Q94" s="106"/>
    </row>
    <row r="95" spans="2:21" ht="21.75" customHeight="1">
      <c r="B95" s="43"/>
      <c r="C95" s="26"/>
      <c r="D95" s="9"/>
      <c r="E95" s="9"/>
      <c r="F95" s="9"/>
      <c r="G95" s="28"/>
      <c r="H95" s="28"/>
      <c r="K95" s="106"/>
      <c r="L95" s="127"/>
      <c r="M95" s="108"/>
      <c r="N95" s="127"/>
      <c r="O95" s="106"/>
    </row>
    <row r="96" spans="2:21" ht="21.75" customHeight="1">
      <c r="B96" s="43"/>
      <c r="C96" s="26"/>
      <c r="D96" s="9"/>
      <c r="E96" s="9"/>
      <c r="F96" s="9"/>
      <c r="G96" s="28"/>
      <c r="H96" s="28"/>
      <c r="L96" s="106"/>
      <c r="M96" s="106"/>
    </row>
    <row r="97" spans="2:14" ht="21.75" customHeight="1">
      <c r="B97" s="43"/>
      <c r="C97" s="26"/>
      <c r="D97" s="9"/>
      <c r="E97" s="9"/>
      <c r="F97" s="9"/>
      <c r="G97" s="28"/>
      <c r="H97" s="28"/>
    </row>
    <row r="98" spans="2:14" ht="21.75" customHeight="1">
      <c r="L98" s="106"/>
    </row>
    <row r="105" spans="2:14" ht="21.75" customHeight="1">
      <c r="L105" s="106"/>
      <c r="M105" s="106"/>
    </row>
    <row r="107" spans="2:14" ht="21.75" customHeight="1">
      <c r="N107" s="106"/>
    </row>
    <row r="109" spans="2:14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2017-08-28T06:28:14Z</cp:lastPrinted>
  <dcterms:created xsi:type="dcterms:W3CDTF">2006-01-23T21:54:25Z</dcterms:created>
  <dcterms:modified xsi:type="dcterms:W3CDTF">2018-08-02T12:00:23Z</dcterms:modified>
</cp:coreProperties>
</file>