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1" s="1"/>
  <c r="E36"/>
  <c r="E37"/>
  <c r="E38"/>
  <c r="E39"/>
  <c r="E40"/>
  <c r="E41"/>
  <c r="M24"/>
  <c r="E19"/>
  <c r="E22"/>
  <c r="E18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8" s="1"/>
  <c r="F10"/>
  <c r="F12"/>
  <c r="F11" s="1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39" s="1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/>
  <c r="G127" i="12"/>
  <c r="G122"/>
  <c r="G111" i="1" s="1"/>
  <c r="G123" i="12"/>
  <c r="G112" i="1"/>
  <c r="G124" i="12"/>
  <c r="G113" i="1" s="1"/>
  <c r="G125" i="12"/>
  <c r="G114" i="1" s="1"/>
  <c r="G121" i="12"/>
  <c r="G110" i="1" s="1"/>
  <c r="G116" i="12"/>
  <c r="G117"/>
  <c r="G106" i="1" s="1"/>
  <c r="G118" i="12"/>
  <c r="G107" i="1"/>
  <c r="G119" i="12"/>
  <c r="G108" i="1" s="1"/>
  <c r="G115" i="12"/>
  <c r="G104" i="1" s="1"/>
  <c r="G107" i="12"/>
  <c r="G96" i="1" s="1"/>
  <c r="G108" i="12"/>
  <c r="G97" i="1"/>
  <c r="G109" i="12"/>
  <c r="G98" i="1" s="1"/>
  <c r="G110" i="12"/>
  <c r="G99" i="1" s="1"/>
  <c r="G111" i="12"/>
  <c r="G100" i="1" s="1"/>
  <c r="G112" i="12"/>
  <c r="G101" i="1"/>
  <c r="G113" i="12"/>
  <c r="G102" i="1" s="1"/>
  <c r="G106" i="12"/>
  <c r="G95" i="1" s="1"/>
  <c r="G99" i="12"/>
  <c r="G100"/>
  <c r="G101"/>
  <c r="G94" i="1" s="1"/>
  <c r="G98" i="12"/>
  <c r="G97" s="1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/>
  <c r="G59" i="12"/>
  <c r="G60"/>
  <c r="G57" i="1" s="1"/>
  <c r="G61" i="12"/>
  <c r="G62"/>
  <c r="G59" i="1" s="1"/>
  <c r="G63" i="12"/>
  <c r="G60" i="1" s="1"/>
  <c r="G64" i="12"/>
  <c r="G61" i="1" s="1"/>
  <c r="G65" i="12"/>
  <c r="G62" i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H6" s="1"/>
  <c r="F7"/>
  <c r="E7"/>
  <c r="E6" s="1"/>
  <c r="F6"/>
  <c r="L15" i="6"/>
  <c r="F17" l="1"/>
  <c r="H38" i="1"/>
  <c r="G85"/>
  <c r="G68"/>
  <c r="F109"/>
  <c r="F16"/>
  <c r="G24"/>
  <c r="G16" s="1"/>
  <c r="E5" i="12"/>
  <c r="E41"/>
  <c r="G48"/>
  <c r="H41"/>
  <c r="G120"/>
  <c r="F8" i="1"/>
  <c r="G89"/>
  <c r="G82"/>
  <c r="E53"/>
  <c r="E8" i="6"/>
  <c r="F41" i="12"/>
  <c r="G148"/>
  <c r="G7"/>
  <c r="G6" s="1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38" s="1"/>
  <c r="F7" i="6"/>
  <c r="F6" s="1"/>
  <c r="F75" s="1"/>
  <c r="F115" i="1"/>
  <c r="E7" i="6"/>
  <c r="E64"/>
  <c r="G19" i="1"/>
  <c r="E8"/>
  <c r="F5" i="12"/>
  <c r="H5"/>
  <c r="H147" s="1"/>
  <c r="H145" s="1"/>
  <c r="H138" s="1"/>
  <c r="H137" s="1"/>
  <c r="H209" s="1"/>
  <c r="G109" i="1"/>
  <c r="G90"/>
  <c r="F131" i="12"/>
  <c r="E131"/>
  <c r="H131"/>
  <c r="G45" i="1"/>
  <c r="G8"/>
  <c r="G39"/>
  <c r="G42" i="12"/>
  <c r="G41" s="1"/>
  <c r="G5" s="1"/>
  <c r="G147" s="1"/>
  <c r="G145" s="1"/>
  <c r="G138" s="1"/>
  <c r="G137" s="1"/>
  <c r="G209" s="1"/>
  <c r="G32" i="1"/>
  <c r="G29" s="1"/>
  <c r="G56"/>
  <c r="G53" s="1"/>
  <c r="H7"/>
  <c r="H6" s="1"/>
  <c r="H120" s="1"/>
  <c r="G116"/>
  <c r="G115" s="1"/>
  <c r="G67"/>
  <c r="G65" s="1"/>
  <c r="E7" l="1"/>
  <c r="E38"/>
  <c r="F7"/>
  <c r="F6" s="1"/>
  <c r="F120" s="1"/>
  <c r="E17" i="6"/>
  <c r="E6" s="1"/>
  <c r="E75" s="1"/>
  <c r="E124" i="1"/>
  <c r="F124"/>
  <c r="G7"/>
  <c r="G124"/>
  <c r="G131" i="12"/>
  <c r="G38" i="1"/>
  <c r="E6" l="1"/>
  <c r="E120" s="1"/>
  <c r="G6"/>
  <c r="N6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<sst xmlns="http://schemas.openxmlformats.org/spreadsheetml/2006/main" count="972" uniqueCount="324">
  <si>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</si>
  <si>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</si>
  <si>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</si>
  <si>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</si>
  <si>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</si>
  <si>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</si>
  <si>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</si>
  <si>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</si>
  <si>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</si>
  <si>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</si>
  <si>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</si>
  <si>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</si>
  <si>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</si>
  <si>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</si>
  <si>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</si>
  <si>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</si>
  <si>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</si>
  <si>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</si>
  <si>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</si>
  <si>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</si>
  <si>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</si>
  <si>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</si>
  <si>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</si>
  <si>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</si>
  <si>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</si>
  <si>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</si>
  <si>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</si>
  <si>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</si>
  <si>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</si>
  <si>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</si>
  <si>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</si>
  <si>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</si>
  <si>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</si>
  <si>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</si>
  <si>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</si>
  <si>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</si>
  <si>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</si>
  <si>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</si>
  <si>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</si>
  <si>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</si>
  <si>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</si>
  <si>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</si>
  <si>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</si>
  <si>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</si>
  <si>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</si>
  <si>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</si>
  <si>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</si>
  <si>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</si>
  <si>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</si>
  <si>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</si>
  <si>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</si>
  <si>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</si>
  <si>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</si>
  <si>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</si>
  <si>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</si>
  <si>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</si>
  <si>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</si>
  <si>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</si>
  <si>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</si>
  <si>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</si>
  <si>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</si>
  <si>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</si>
  <si>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</si>
  <si>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</si>
  <si>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</si>
  <si>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</si>
  <si>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</si>
  <si>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</si>
  <si>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</si>
  <si>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</si>
  <si>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</si>
  <si>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</si>
  <si>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</si>
  <si>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</si>
  <si>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</si>
  <si>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</si>
  <si>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</si>
  <si>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</si>
  <si>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</si>
  <si>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</si>
  <si>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</si>
  <si>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</si>
  <si>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</si>
  <si>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</si>
  <si>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</si>
  <si>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</si>
  <si>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</si>
  <si>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</si>
  <si>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</si>
  <si>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</si>
  <si>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</si>
  <si>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</si>
  <si>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</si>
  <si>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</si>
  <si>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</si>
  <si>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</si>
  <si>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</si>
  <si>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</si>
  <si>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</si>
  <si>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</si>
  <si>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</si>
  <si>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</si>
  <si>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</si>
  <si>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</si>
  <si>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</si>
  <si>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</si>
  <si>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</si>
  <si>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</si>
  <si>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</si>
  <si>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</si>
  <si>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</si>
  <si>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</si>
  <si>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</si>
  <si>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</si>
  <si>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</si>
  <si>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</si>
  <si>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</si>
  <si>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</si>
  <si>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</si>
  <si>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</si>
  <si>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</si>
  <si>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</si>
  <si>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</si>
  <si>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</si>
  <si>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</si>
  <si>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</si>
  <si>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</si>
  <si>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</si>
  <si>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</si>
  <si>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</si>
  <si>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</si>
  <si>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</si>
  <si>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</si>
  <si>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</si>
  <si>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</si>
  <si>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</si>
  <si>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</si>
  <si>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</si>
  <si>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</si>
  <si>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</si>
  <si>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</si>
  <si>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</si>
  <si>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</si>
  <si>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</si>
  <si>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</si>
  <si>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</si>
  <si>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</si>
  <si>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</si>
  <si>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</si>
  <si>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</si>
  <si>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</si>
  <si>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</si>
  <si>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</si>
  <si>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</si>
  <si>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</si>
  <si>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</si>
  <si>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</si>
  <si>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</si>
  <si>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</si>
  <si>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</si>
  <si>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</si>
  <si>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</si>
  <si>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</si>
  <si>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</si>
  <si>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</si>
  <si>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</si>
  <si>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</si>
  <si>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</si>
  <si>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</si>
  <si>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</si>
  <si>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</si>
  <si>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</si>
  <si>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</si>
  <si>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</si>
  <si>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</si>
  <si>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</si>
  <si>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</si>
  <si>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</si>
  <si>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</si>
  <si>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</si>
  <si>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</si>
  <si>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</si>
  <si>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</si>
  <si>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</si>
  <si>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</si>
  <si>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</si>
  <si>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</si>
  <si>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</si>
  <si>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</si>
  <si>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</si>
  <si>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</si>
  <si>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</si>
  <si>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</si>
  <si>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</si>
  <si>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</si>
  <si>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</si>
  <si>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</si>
  <si>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</si>
  <si>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</si>
  <si>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</si>
  <si>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</si>
  <si>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</si>
  <si>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</si>
  <si>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</si>
  <si>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</si>
  <si>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</si>
  <si>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</si>
  <si>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</si>
  <si>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</si>
  <si>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</si>
  <si>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</si>
  <si>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</si>
  <si>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</si>
  <si>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</si>
  <si>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</si>
  <si>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</si>
  <si>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</si>
  <si>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</si>
  <si>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</si>
  <si>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</si>
  <si>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</si>
  <si>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</si>
  <si>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</si>
  <si>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</si>
  <si>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</si>
  <si>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</si>
  <si>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</si>
  <si>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</si>
  <si>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</si>
  <si>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</si>
  <si>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</si>
  <si>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</si>
  <si>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</si>
  <si>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</si>
  <si>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</si>
  <si>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</si>
  <si>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</si>
  <si>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</si>
  <si>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</si>
  <si>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</si>
  <si>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</si>
  <si>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</si>
  <si>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</si>
  <si>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</si>
  <si>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</si>
  <si>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</si>
  <si>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</si>
  <si>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</si>
  <si>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</si>
  <si>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</si>
  <si>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</si>
  <si>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</si>
  <si>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</si>
  <si>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</si>
  <si>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</si>
  <si>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</si>
  <si>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</si>
  <si>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</si>
  <si>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</si>
  <si>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</si>
  <si>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</si>
  <si>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</si>
  <si>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</si>
  <si>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</si>
  <si>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</si>
  <si>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</si>
  <si>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</si>
  <si>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</si>
  <si>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</si>
  <si>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</si>
  <si>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</si>
  <si>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</si>
  <si>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</si>
  <si>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</si>
  <si>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</si>
  <si>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</si>
  <si>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</si>
  <si>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</si>
  <si>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</si>
  <si>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</si>
  <si>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</si>
  <si>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</si>
  <si>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</si>
  <si>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</si>
  <si>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</si>
  <si>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</si>
  <si>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</si>
  <si>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</si>
  <si>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</si>
  <si>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</si>
  <si>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</si>
  <si>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</si>
  <si>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</si>
  <si>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</si>
  <si>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</si>
  <si>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</si>
  <si>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</si>
  <si>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</si>
  <si>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</si>
  <si>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</si>
  <si>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</si>
  <si>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</si>
  <si>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</si>
  <si>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</si>
  <si>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</si>
  <si>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</si>
  <si>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</si>
  <si>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</si>
  <si>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</si>
  <si>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</si>
  <si>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</si>
  <si>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</si>
  <si>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</si>
  <si>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</si>
  <si>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</si>
  <si>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</si>
  <si>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      generálna riaditeľka</t>
  </si>
  <si>
    <t xml:space="preserve">      ekonomická riaditeľka</t>
  </si>
  <si>
    <t xml:space="preserve">       Ing. Ivana Sklenková</t>
  </si>
  <si>
    <t>Bežné účtovné obdobie  k  31.05.2017</t>
  </si>
  <si>
    <t xml:space="preserve"> Súvaha v plnom rozsahu k  31.05.2017  v Eur</t>
  </si>
  <si>
    <t xml:space="preserve">            k     31.05.2017   (  v  eurách )</t>
  </si>
  <si>
    <t xml:space="preserve"> Súvaha v plnom rozsahu k  31.05.2017 v Eur</t>
  </si>
  <si>
    <t>Účtovné obdobie   k  31.05.2017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</si>
</sst>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5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5" t="s">
        <v>1</v>
      </c>
      <c r="D1" s="103" t="s">
        <v>2</v>
      </c>
      <c r="E1" s="240" t="s">
        <v>31</v>
      </c>
      <c r="F1" s="241"/>
      <c r="G1" s="241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6"/>
      <c r="D2" s="106" t="s">
        <v>4</v>
      </c>
      <c r="E2" s="241"/>
      <c r="F2" s="241"/>
      <c r="G2" s="241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5" t="s">
        <v>1</v>
      </c>
      <c r="D34" s="103" t="s">
        <v>2</v>
      </c>
      <c r="E34" s="240" t="s">
        <v>31</v>
      </c>
      <c r="F34" s="241"/>
      <c r="G34" s="241"/>
      <c r="H34" s="117" t="s">
        <v>32</v>
      </c>
    </row>
    <row r="35" spans="2:8" s="92" customFormat="1" ht="15" customHeight="1">
      <c r="B35" s="118" t="s">
        <v>3</v>
      </c>
      <c r="C35" s="236"/>
      <c r="D35" s="106" t="s">
        <v>4</v>
      </c>
      <c r="E35" s="241"/>
      <c r="F35" s="241"/>
      <c r="G35" s="241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5" t="s">
        <v>1</v>
      </c>
      <c r="D67" s="103" t="s">
        <v>2</v>
      </c>
      <c r="E67" s="240" t="s">
        <v>31</v>
      </c>
      <c r="F67" s="241"/>
      <c r="G67" s="241"/>
      <c r="H67" s="117" t="s">
        <v>32</v>
      </c>
    </row>
    <row r="68" spans="2:8" s="92" customFormat="1" ht="15" customHeight="1">
      <c r="B68" s="118" t="s">
        <v>3</v>
      </c>
      <c r="C68" s="236"/>
      <c r="D68" s="106" t="s">
        <v>4</v>
      </c>
      <c r="E68" s="241"/>
      <c r="F68" s="241"/>
      <c r="G68" s="241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5" t="s">
        <v>1</v>
      </c>
      <c r="D102" s="103" t="s">
        <v>2</v>
      </c>
      <c r="E102" s="240" t="s">
        <v>31</v>
      </c>
      <c r="F102" s="241"/>
      <c r="G102" s="241"/>
      <c r="H102" s="117" t="s">
        <v>32</v>
      </c>
    </row>
    <row r="103" spans="2:8" s="92" customFormat="1" ht="15" customHeight="1">
      <c r="B103" s="118" t="s">
        <v>3</v>
      </c>
      <c r="C103" s="236"/>
      <c r="D103" s="106" t="s">
        <v>4</v>
      </c>
      <c r="E103" s="241"/>
      <c r="F103" s="241"/>
      <c r="G103" s="241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5" t="s">
        <v>15</v>
      </c>
      <c r="D133" s="104" t="s">
        <v>2</v>
      </c>
      <c r="E133" s="105"/>
      <c r="F133" s="105"/>
      <c r="G133" s="237" t="s">
        <v>206</v>
      </c>
      <c r="H133" s="237" t="s">
        <v>61</v>
      </c>
      <c r="I133" s="114"/>
      <c r="J133" s="114"/>
    </row>
    <row r="134" spans="2:10" s="92" customFormat="1" ht="15" customHeight="1">
      <c r="B134" s="106" t="s">
        <v>3</v>
      </c>
      <c r="C134" s="236"/>
      <c r="D134" s="107" t="s">
        <v>4</v>
      </c>
      <c r="E134" s="108"/>
      <c r="F134" s="108"/>
      <c r="G134" s="238"/>
      <c r="H134" s="238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39"/>
      <c r="H135" s="239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5" t="s">
        <v>15</v>
      </c>
      <c r="D171" s="104" t="s">
        <v>2</v>
      </c>
      <c r="E171" s="105"/>
      <c r="F171" s="105"/>
      <c r="G171" s="237" t="s">
        <v>206</v>
      </c>
      <c r="H171" s="237" t="s">
        <v>61</v>
      </c>
    </row>
    <row r="172" spans="2:10" s="92" customFormat="1" ht="15" customHeight="1">
      <c r="B172" s="106" t="s">
        <v>3</v>
      </c>
      <c r="C172" s="236"/>
      <c r="D172" s="107" t="s">
        <v>4</v>
      </c>
      <c r="E172" s="108"/>
      <c r="F172" s="108"/>
      <c r="G172" s="238"/>
      <c r="H172" s="238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39"/>
      <c r="H173" s="239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I8" sqref="I8:W8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1" t="s">
        <v>82</v>
      </c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3" t="s">
        <v>81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5"/>
      <c r="AF3" s="7"/>
      <c r="AG3" s="7"/>
      <c r="AH3" s="7"/>
    </row>
    <row r="5" spans="2:34" ht="12.75" customHeight="1">
      <c r="H5" s="256" t="s">
        <v>69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</row>
    <row r="6" spans="2:34" ht="12.75" customHeight="1"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</row>
    <row r="8" spans="2:34" ht="12.75" customHeight="1">
      <c r="I8" s="252" t="s">
        <v>321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59" t="s">
        <v>89</v>
      </c>
      <c r="E18" s="259"/>
      <c r="F18" s="259"/>
      <c r="G18" s="260" t="s">
        <v>90</v>
      </c>
      <c r="H18" s="260"/>
      <c r="I18" s="260"/>
      <c r="J18" s="260"/>
      <c r="K18" s="2"/>
      <c r="L18" s="2"/>
      <c r="M18" s="2"/>
      <c r="N18" s="2"/>
      <c r="O18" s="2"/>
      <c r="R18" s="259" t="s">
        <v>89</v>
      </c>
      <c r="S18" s="259"/>
      <c r="T18" s="259"/>
      <c r="U18" s="260" t="s">
        <v>90</v>
      </c>
      <c r="V18" s="260"/>
      <c r="W18" s="260"/>
      <c r="X18" s="260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5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58" t="s">
        <v>70</v>
      </c>
      <c r="C22" s="258"/>
      <c r="D22" s="258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8"/>
      <c r="T25" s="258"/>
      <c r="U25" s="258"/>
      <c r="V25" s="258"/>
      <c r="W25" s="258"/>
      <c r="X25" s="258"/>
      <c r="Y25" s="258"/>
      <c r="Z25" s="258"/>
      <c r="AA25" s="258"/>
      <c r="AC25" s="7"/>
    </row>
    <row r="26" spans="2:32">
      <c r="B26" s="249" t="s">
        <v>71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1" t="s">
        <v>72</v>
      </c>
      <c r="C31" s="261"/>
      <c r="D31" s="261"/>
      <c r="E31" s="261"/>
      <c r="F31" s="261"/>
      <c r="G31" s="261"/>
      <c r="H31" s="261"/>
      <c r="I31" s="258"/>
      <c r="J31" s="258"/>
    </row>
    <row r="32" spans="2:32">
      <c r="B32" s="262" t="s">
        <v>73</v>
      </c>
      <c r="C32" s="262"/>
      <c r="D32" s="262"/>
      <c r="E32" s="262"/>
      <c r="F32" s="262"/>
      <c r="G32" s="262"/>
      <c r="H32" s="262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2" t="s">
        <v>74</v>
      </c>
      <c r="C36" s="262"/>
      <c r="D36" s="262"/>
      <c r="E36" s="262"/>
      <c r="F36" s="12"/>
      <c r="G36" s="12"/>
      <c r="H36" s="12"/>
      <c r="I36" s="262" t="s">
        <v>75</v>
      </c>
      <c r="J36" s="262"/>
      <c r="K36" s="262"/>
      <c r="L36" s="262"/>
      <c r="M36" s="262"/>
      <c r="N36" s="262"/>
      <c r="O36" s="262"/>
      <c r="P36" s="262"/>
      <c r="Q36" s="262"/>
      <c r="R36" s="26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0" t="s">
        <v>76</v>
      </c>
      <c r="C39" s="250"/>
      <c r="D39" s="250"/>
      <c r="E39" s="250"/>
      <c r="F39" s="250"/>
      <c r="G39" s="250"/>
      <c r="H39" s="250"/>
      <c r="I39" s="250"/>
      <c r="J39" s="250"/>
      <c r="K39" s="250"/>
      <c r="V39" s="250" t="s">
        <v>77</v>
      </c>
      <c r="W39" s="250"/>
      <c r="X39" s="250"/>
      <c r="Y39" s="250"/>
      <c r="Z39" s="250"/>
      <c r="AA39" s="250"/>
      <c r="AB39" s="250"/>
      <c r="AC39" s="250"/>
      <c r="AD39" s="250"/>
      <c r="AE39" s="250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2" t="s">
        <v>92</v>
      </c>
      <c r="C42" s="262"/>
      <c r="D42" s="262"/>
      <c r="E42" s="262"/>
      <c r="F42" s="262"/>
      <c r="G42" s="262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2" t="s">
        <v>78</v>
      </c>
      <c r="C45" s="263"/>
      <c r="D45" s="263"/>
      <c r="E45" s="263"/>
      <c r="F45" s="263"/>
      <c r="G45" s="263"/>
      <c r="H45" s="263"/>
      <c r="I45" s="10"/>
      <c r="J45" s="189"/>
      <c r="K45" s="10"/>
      <c r="L45" s="190"/>
      <c r="M45" s="190"/>
      <c r="N45" s="242" t="s">
        <v>79</v>
      </c>
      <c r="O45" s="243"/>
      <c r="P45" s="243"/>
      <c r="Q45" s="243"/>
      <c r="R45" s="243"/>
      <c r="S45" s="244"/>
      <c r="T45" s="242" t="s">
        <v>80</v>
      </c>
      <c r="U45" s="243"/>
      <c r="V45" s="243"/>
      <c r="W45" s="243"/>
      <c r="X45" s="243"/>
      <c r="Y45" s="243"/>
      <c r="Z45" s="244"/>
      <c r="AA45" s="242" t="s">
        <v>303</v>
      </c>
      <c r="AB45" s="243"/>
      <c r="AC45" s="243"/>
      <c r="AD45" s="243"/>
      <c r="AE45" s="243"/>
      <c r="AF45" s="244"/>
    </row>
    <row r="46" spans="2:32">
      <c r="B46" s="264"/>
      <c r="C46" s="265"/>
      <c r="D46" s="265"/>
      <c r="E46" s="265"/>
      <c r="F46" s="265"/>
      <c r="G46" s="265"/>
      <c r="H46" s="265"/>
      <c r="I46" s="191"/>
      <c r="J46" s="191"/>
      <c r="K46" s="192"/>
      <c r="L46" s="192"/>
      <c r="M46" s="192"/>
      <c r="N46" s="245"/>
      <c r="O46" s="246"/>
      <c r="P46" s="246"/>
      <c r="Q46" s="246"/>
      <c r="R46" s="246"/>
      <c r="S46" s="247"/>
      <c r="T46" s="245"/>
      <c r="U46" s="246"/>
      <c r="V46" s="246"/>
      <c r="W46" s="246"/>
      <c r="X46" s="246"/>
      <c r="Y46" s="246"/>
      <c r="Z46" s="247"/>
      <c r="AA46" s="245"/>
      <c r="AB46" s="248"/>
      <c r="AC46" s="248"/>
      <c r="AD46" s="248"/>
      <c r="AE46" s="248"/>
      <c r="AF46" s="247"/>
    </row>
    <row r="47" spans="2:32">
      <c r="B47" s="264"/>
      <c r="C47" s="265"/>
      <c r="D47" s="265"/>
      <c r="E47" s="265"/>
      <c r="F47" s="265"/>
      <c r="G47" s="265"/>
      <c r="H47" s="265"/>
      <c r="I47" s="191"/>
      <c r="J47" s="191"/>
      <c r="K47" s="192"/>
      <c r="L47" s="192"/>
      <c r="M47" s="192"/>
      <c r="N47" s="245"/>
      <c r="O47" s="246"/>
      <c r="P47" s="246"/>
      <c r="Q47" s="246"/>
      <c r="R47" s="246"/>
      <c r="S47" s="247"/>
      <c r="T47" s="245"/>
      <c r="U47" s="246"/>
      <c r="V47" s="246"/>
      <c r="W47" s="246"/>
      <c r="X47" s="246"/>
      <c r="Y47" s="246"/>
      <c r="Z47" s="247"/>
      <c r="AA47" s="245"/>
      <c r="AB47" s="248"/>
      <c r="AC47" s="248"/>
      <c r="AD47" s="248"/>
      <c r="AE47" s="248"/>
      <c r="AF47" s="247"/>
    </row>
    <row r="48" spans="2:32" ht="20.25" customHeight="1">
      <c r="B48" s="264"/>
      <c r="C48" s="265"/>
      <c r="D48" s="265"/>
      <c r="E48" s="265"/>
      <c r="F48" s="265"/>
      <c r="G48" s="265"/>
      <c r="H48" s="265"/>
      <c r="I48" s="191"/>
      <c r="J48" s="191"/>
      <c r="K48" s="192"/>
      <c r="L48" s="192"/>
      <c r="M48" s="192"/>
      <c r="N48" s="245"/>
      <c r="O48" s="246"/>
      <c r="P48" s="246"/>
      <c r="Q48" s="246"/>
      <c r="R48" s="246"/>
      <c r="S48" s="247"/>
      <c r="T48" s="245"/>
      <c r="U48" s="246"/>
      <c r="V48" s="246"/>
      <c r="W48" s="246"/>
      <c r="X48" s="246"/>
      <c r="Y48" s="246"/>
      <c r="Z48" s="247"/>
      <c r="AA48" s="245"/>
      <c r="AB48" s="248"/>
      <c r="AC48" s="248"/>
      <c r="AD48" s="248"/>
      <c r="AE48" s="248"/>
      <c r="AF48" s="247"/>
    </row>
    <row r="49" spans="2:32" ht="14.25" customHeight="1">
      <c r="B49" s="193"/>
      <c r="C49" s="54">
        <v>2</v>
      </c>
      <c r="D49" s="54">
        <v>5</v>
      </c>
      <c r="E49" s="13"/>
      <c r="F49" s="54">
        <v>0</v>
      </c>
      <c r="G49" s="54">
        <v>6</v>
      </c>
      <c r="H49" s="13"/>
      <c r="I49" s="54">
        <v>2</v>
      </c>
      <c r="J49" s="54">
        <v>0</v>
      </c>
      <c r="K49" s="54">
        <v>1</v>
      </c>
      <c r="L49" s="54">
        <v>7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318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317</v>
      </c>
      <c r="U51" s="200"/>
      <c r="V51" s="200"/>
      <c r="W51" s="200"/>
      <c r="X51" s="200"/>
      <c r="Y51" s="201"/>
      <c r="Z51" s="206"/>
      <c r="AA51" s="194" t="s">
        <v>316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8"/>
      <c r="C53" s="258"/>
      <c r="D53" s="258"/>
      <c r="E53" s="258"/>
      <c r="F53" s="258"/>
      <c r="G53" s="258"/>
      <c r="H53" s="258"/>
      <c r="I53" s="258"/>
      <c r="J53" s="258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tabSelected="1" zoomScaleNormal="100" workbookViewId="0">
      <pane ySplit="5" topLeftCell="A60" activePane="bottomLeft" state="frozen"/>
      <selection activeCell="B8" sqref="B8:C9"/>
      <selection pane="bottomLeft" activeCell="E24" sqref="E24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6" width="9.1640625" style="15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322</v>
      </c>
    </row>
    <row r="2" spans="2:18" ht="15.75" customHeight="1">
      <c r="B2" s="31" t="s">
        <v>0</v>
      </c>
      <c r="C2" s="266" t="s">
        <v>1</v>
      </c>
      <c r="D2" s="18" t="s">
        <v>2</v>
      </c>
      <c r="E2" s="268" t="s">
        <v>323</v>
      </c>
      <c r="F2" s="269"/>
      <c r="G2" s="269"/>
      <c r="H2" s="166" t="s">
        <v>32</v>
      </c>
    </row>
    <row r="3" spans="2:18" ht="9.75" customHeight="1">
      <c r="B3" s="32" t="s">
        <v>3</v>
      </c>
      <c r="C3" s="267"/>
      <c r="D3" s="19" t="s">
        <v>4</v>
      </c>
      <c r="E3" s="269"/>
      <c r="F3" s="269"/>
      <c r="G3" s="269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125719942.00999999</v>
      </c>
      <c r="F6" s="159">
        <f>F7+F38+F115+F119</f>
        <v>73262296.719999999</v>
      </c>
      <c r="G6" s="159">
        <f>G7+G38+G115+G119</f>
        <v>52457645.289999999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107685352.92999999</v>
      </c>
      <c r="F7" s="163">
        <f>F8+F16+F29</f>
        <v>73223498.650000006</v>
      </c>
      <c r="G7" s="163">
        <f>G8+G16+G29</f>
        <v>34461854.280000001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1817976.1</v>
      </c>
      <c r="F8" s="163">
        <f>SUM(F9:F15)</f>
        <v>1786279.4</v>
      </c>
      <c r="G8" s="163">
        <f>SUM(G9:G15)</f>
        <v>31696.700000000121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1806655.78</v>
      </c>
      <c r="F10" s="136">
        <v>1786279.4</v>
      </c>
      <c r="G10" s="136">
        <f>E10-F10</f>
        <v>20376.380000000121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11320.32</v>
      </c>
      <c r="F14" s="136">
        <f>data!F13</f>
        <v>0</v>
      </c>
      <c r="G14" s="136">
        <f>E14-F14</f>
        <v>11320.32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105867376.83</v>
      </c>
      <c r="F16" s="163">
        <f>SUM(F17:F28)</f>
        <v>71437219.25</v>
      </c>
      <c r="G16" s="163">
        <f>SUM(G17:G28)</f>
        <v>34430157.579999998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46842050.630000003</v>
      </c>
      <c r="F20" s="136">
        <v>28691876.140000001</v>
      </c>
      <c r="G20" s="136">
        <f>E20-F20</f>
        <v>18150174.490000002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52867057.799999997</v>
      </c>
      <c r="F21" s="136">
        <v>42040102.079999998</v>
      </c>
      <c r="G21" s="136">
        <f>E21-F21</f>
        <v>10826955.719999999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563514.1</v>
      </c>
      <c r="F22" s="136">
        <v>550704.19999999995</v>
      </c>
      <c r="G22" s="136">
        <f t="shared" si="0"/>
        <v>12809.900000000023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149207.04999999999</v>
      </c>
      <c r="F25" s="136">
        <v>149113.44</v>
      </c>
      <c r="G25" s="136">
        <f t="shared" si="0"/>
        <v>93.60999999998603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1269772.6100000001</v>
      </c>
      <c r="F27" s="136">
        <f>data!F26</f>
        <v>0</v>
      </c>
      <c r="G27" s="136">
        <f t="shared" si="0"/>
        <v>1269772.6100000001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17559772.210000001</v>
      </c>
      <c r="F38" s="163">
        <f>F39+F45+F53+F65+F90+F103+F109</f>
        <v>38798.07</v>
      </c>
      <c r="G38" s="163">
        <f>G39+G45+G53+G65+G90+G103+G109</f>
        <v>17520974.140000001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1768832.34</v>
      </c>
      <c r="F39" s="163">
        <f>SUM(F40:F44)</f>
        <v>0</v>
      </c>
      <c r="G39" s="163">
        <f>SUM(G40:G44)</f>
        <v>1768832.34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304668.53000000003</v>
      </c>
      <c r="F40" s="136">
        <v>0</v>
      </c>
      <c r="G40" s="136">
        <f>E40-F40</f>
        <v>304668.53000000003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1464163.81</v>
      </c>
      <c r="F44" s="136">
        <f>data!F47</f>
        <v>0</v>
      </c>
      <c r="G44" s="136">
        <f>E44-F44</f>
        <v>1464163.81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13935183.870000001</v>
      </c>
      <c r="F65" s="163">
        <f>SUM(F66:F89)</f>
        <v>38798.07</v>
      </c>
      <c r="G65" s="163">
        <f>SUM(G66:G89)</f>
        <v>13896385.800000001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13797379.32</v>
      </c>
      <c r="F66" s="136">
        <v>38538.230000000003</v>
      </c>
      <c r="G66" s="136">
        <f t="shared" ref="G66:G89" si="1">E66-F66</f>
        <v>13758841.09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277.14</v>
      </c>
      <c r="F69" s="136">
        <f>data!F76</f>
        <v>0</v>
      </c>
      <c r="G69" s="136">
        <f t="shared" si="1"/>
        <v>277.14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0">
        <v>3392.43</v>
      </c>
      <c r="F70" s="136">
        <v>0</v>
      </c>
      <c r="G70" s="136">
        <f t="shared" si="1"/>
        <v>3392.43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5502.14</v>
      </c>
      <c r="F75" s="136">
        <f>data!F82</f>
        <v>0</v>
      </c>
      <c r="G75" s="136">
        <f t="shared" si="1"/>
        <v>5502.14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69055.08</v>
      </c>
      <c r="F77" s="136">
        <f>data!F84</f>
        <v>0</v>
      </c>
      <c r="G77" s="136">
        <f t="shared" si="1"/>
        <v>69055.08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59577.760000000002</v>
      </c>
      <c r="F86" s="136">
        <v>259.83999999999997</v>
      </c>
      <c r="G86" s="136">
        <f t="shared" si="1"/>
        <v>59317.920000000006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1855756</v>
      </c>
      <c r="F90" s="163">
        <f>SUM(F91:F94)+SUM(F95:F102)</f>
        <v>0</v>
      </c>
      <c r="G90" s="163">
        <f>SUM(G91:G94)+SUM(G95:G102)</f>
        <v>1855756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411.27</v>
      </c>
      <c r="F91" s="136">
        <f>data!F98</f>
        <v>0</v>
      </c>
      <c r="G91" s="136">
        <f>E91-F91</f>
        <v>411.27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644.9</v>
      </c>
      <c r="F92" s="136">
        <f>data!F99</f>
        <v>0</v>
      </c>
      <c r="G92" s="136">
        <f>E92-F92</f>
        <v>644.9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1854699.83</v>
      </c>
      <c r="F93" s="136">
        <f>data!F100</f>
        <v>0</v>
      </c>
      <c r="G93" s="136">
        <f>E93-F93</f>
        <v>1854699.83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474816.87</v>
      </c>
      <c r="F115" s="163">
        <f>SUM(F116:F118)</f>
        <v>0</v>
      </c>
      <c r="G115" s="163">
        <f>SUM(G116:G118)</f>
        <v>474816.87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84767.87</v>
      </c>
      <c r="F116" s="136">
        <f>data!F127</f>
        <v>0</v>
      </c>
      <c r="G116" s="136">
        <f>E116-F116</f>
        <v>84767.87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390049</v>
      </c>
      <c r="F118" s="136">
        <f>data!F129</f>
        <v>0</v>
      </c>
      <c r="G118" s="136">
        <f>E118-F118</f>
        <v>390049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502404951.17000002</v>
      </c>
      <c r="F120" s="163">
        <f>SUM(F95:F119)+SUM(F64:F94)+SUM(F35:F63)+SUM(F6:F34)</f>
        <v>293049186.87999994</v>
      </c>
      <c r="G120" s="163">
        <f>SUM(G95:G119)+SUM(G64:G94)+SUM(G35:G63)+SUM(G6:G34)</f>
        <v>209355764.29000002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125719942.01000001</v>
      </c>
      <c r="F124" s="228">
        <f>F8+F16+F39+F65+F90+F115</f>
        <v>73262296.719999999</v>
      </c>
      <c r="G124" s="228">
        <f>G8+G16+G39+G65+G90+G115</f>
        <v>52457645.289999999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dataConsolidate/>
  <mergeCells count="2">
    <mergeCell ref="C2:C3"/>
    <mergeCell ref="E2:G3"/>
  </mergeCells>
  <phoneticPr fontId="0" type="noConversion"/>
  <conditionalFormatting sqref="E93 J66 J70 J86 E70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E74" sqref="E74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6384" width="9.1640625" style="15"/>
  </cols>
  <sheetData>
    <row r="1" spans="2:16" ht="15" customHeight="1">
      <c r="C1" s="168" t="s">
        <v>320</v>
      </c>
    </row>
    <row r="2" spans="2:16" ht="15" customHeight="1">
      <c r="B2" s="18" t="s">
        <v>0</v>
      </c>
      <c r="C2" s="266" t="s">
        <v>15</v>
      </c>
      <c r="D2" s="18" t="s">
        <v>2</v>
      </c>
      <c r="E2" s="270" t="s">
        <v>319</v>
      </c>
      <c r="F2" s="237" t="s">
        <v>314</v>
      </c>
    </row>
    <row r="3" spans="2:16" ht="15.75" customHeight="1">
      <c r="B3" s="19" t="s">
        <v>3</v>
      </c>
      <c r="C3" s="267"/>
      <c r="D3" s="19" t="s">
        <v>4</v>
      </c>
      <c r="E3" s="271"/>
      <c r="F3" s="273"/>
    </row>
    <row r="4" spans="2:16" ht="15" customHeight="1">
      <c r="B4" s="19"/>
      <c r="C4" s="20"/>
      <c r="D4" s="19" t="s">
        <v>5</v>
      </c>
      <c r="E4" s="272"/>
      <c r="F4" s="274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52457645.289999999</v>
      </c>
      <c r="F6" s="152">
        <f>F7+F17+F71+F74</f>
        <v>53864158.640000001</v>
      </c>
      <c r="H6" s="220"/>
      <c r="M6" s="225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-32582250.890000001</v>
      </c>
      <c r="F7" s="145">
        <f>F8+F11+F14</f>
        <v>-30613319.950000003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-32582250.890000001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-30613319.949999999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-32582250.890000001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-1968930.94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84835857.200000003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219989.92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219989.92</v>
      </c>
      <c r="F20" s="101">
        <v>219989.92</v>
      </c>
      <c r="M20" s="223"/>
      <c r="N20" s="156"/>
      <c r="O20" s="156"/>
      <c r="P20" s="222"/>
    </row>
    <row r="21" spans="2:16" ht="15" customHeight="1">
      <c r="B21" s="90" t="s">
        <v>19</v>
      </c>
      <c r="C21" s="73" t="s">
        <v>219</v>
      </c>
      <c r="D21" s="78">
        <v>130</v>
      </c>
      <c r="E21" s="101">
        <v>0</v>
      </c>
      <c r="F21" s="101">
        <v>91617.23</v>
      </c>
      <c r="M21" s="156"/>
      <c r="N21" s="156"/>
      <c r="O21" s="156"/>
      <c r="P21" s="222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23247268.259999998</v>
      </c>
      <c r="F23" s="145">
        <f>SUM(F24:F30)</f>
        <v>24562403.329999998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23224447.539999999</v>
      </c>
      <c r="F25" s="101">
        <v>24562240.329999998</v>
      </c>
      <c r="M25" s="156"/>
      <c r="N25" s="222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22820.720000000001</v>
      </c>
      <c r="F30" s="101">
        <v>163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367355.49</v>
      </c>
      <c r="F31" s="145">
        <f>SUM(F32:F39)+SUM(F40:F41)</f>
        <v>421890.11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367355.49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61001243.530000001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47807017.619999997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2113197.91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101">
        <v>34503.81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10680248.27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340806.75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22082.59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85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204038.98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204038.98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209626542.18000001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2017-03-03T08:55:04Z</cp:lastPrinted>
  <dcterms:created xsi:type="dcterms:W3CDTF">1998-03-03T20:15:39Z</dcterms:created>
  <dcterms:modified xsi:type="dcterms:W3CDTF">2017-06-26T09:13:16Z</dcterms:modified>
</cp:coreProperties>
</file>