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2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G21" i="1"/>
  <c r="F67"/>
  <c r="L66"/>
  <c r="L86"/>
  <c r="E67"/>
  <c r="E68"/>
  <c r="E71"/>
  <c r="E72"/>
  <c r="E73"/>
  <c r="E74"/>
  <c r="E80"/>
  <c r="E81"/>
  <c r="E82"/>
  <c r="E83"/>
  <c r="E84"/>
  <c r="E85"/>
  <c r="E89"/>
  <c r="E9"/>
  <c r="E11"/>
  <c r="E12"/>
  <c r="E13"/>
  <c r="E15"/>
  <c r="E18"/>
  <c r="E19"/>
  <c r="E24"/>
  <c r="E26"/>
  <c r="E30"/>
  <c r="E31"/>
  <c r="E32"/>
  <c r="E33"/>
  <c r="E34"/>
  <c r="E35"/>
  <c r="E36"/>
  <c r="E37"/>
  <c r="E32" i="6"/>
  <c r="E33"/>
  <c r="E34"/>
  <c r="E31" s="1"/>
  <c r="E36"/>
  <c r="E37"/>
  <c r="E38"/>
  <c r="E39"/>
  <c r="E40"/>
  <c r="E41"/>
  <c r="M24"/>
  <c r="E19"/>
  <c r="E22"/>
  <c r="E18"/>
  <c r="E24"/>
  <c r="E26"/>
  <c r="E27"/>
  <c r="E28"/>
  <c r="E29"/>
  <c r="E44"/>
  <c r="E48"/>
  <c r="E49"/>
  <c r="E50"/>
  <c r="E52"/>
  <c r="E53"/>
  <c r="E54"/>
  <c r="E62"/>
  <c r="E63"/>
  <c r="E65"/>
  <c r="E66"/>
  <c r="E67"/>
  <c r="E68"/>
  <c r="E9"/>
  <c r="E10"/>
  <c r="E12"/>
  <c r="E11" s="1"/>
  <c r="E13"/>
  <c r="E14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4" s="1"/>
  <c r="G40"/>
  <c r="F58"/>
  <c r="G58" s="1"/>
  <c r="F68"/>
  <c r="G68" s="1"/>
  <c r="F69"/>
  <c r="G69" s="1"/>
  <c r="F71"/>
  <c r="G71" s="1"/>
  <c r="F72"/>
  <c r="G72" s="1"/>
  <c r="F73"/>
  <c r="F74"/>
  <c r="G74" s="1"/>
  <c r="F75"/>
  <c r="G75"/>
  <c r="F76"/>
  <c r="G76" s="1"/>
  <c r="F77"/>
  <c r="G77" s="1"/>
  <c r="F78"/>
  <c r="G78" s="1"/>
  <c r="G79"/>
  <c r="F80"/>
  <c r="G80" s="1"/>
  <c r="F81"/>
  <c r="G81" s="1"/>
  <c r="F82"/>
  <c r="F83"/>
  <c r="G83" s="1"/>
  <c r="F84"/>
  <c r="G84"/>
  <c r="F85"/>
  <c r="G85" s="1"/>
  <c r="F87"/>
  <c r="G87" s="1"/>
  <c r="F88"/>
  <c r="G88" s="1"/>
  <c r="F89"/>
  <c r="G66"/>
  <c r="G70"/>
  <c r="G86"/>
  <c r="F91"/>
  <c r="G91" s="1"/>
  <c r="F92"/>
  <c r="G92" s="1"/>
  <c r="F93"/>
  <c r="G93" s="1"/>
  <c r="F105"/>
  <c r="G105" s="1"/>
  <c r="F116"/>
  <c r="F118"/>
  <c r="G118" s="1"/>
  <c r="F18" i="6"/>
  <c r="F23"/>
  <c r="F31"/>
  <c r="F42"/>
  <c r="F17"/>
  <c r="F14"/>
  <c r="F9"/>
  <c r="F8" s="1"/>
  <c r="F10"/>
  <c r="F12"/>
  <c r="F11" s="1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39" s="1"/>
  <c r="E95"/>
  <c r="E96"/>
  <c r="E97"/>
  <c r="E98"/>
  <c r="E99"/>
  <c r="E100"/>
  <c r="E101"/>
  <c r="E102"/>
  <c r="E115"/>
  <c r="H38"/>
  <c r="E119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/>
  <c r="G127" i="12"/>
  <c r="G122"/>
  <c r="G111" i="1" s="1"/>
  <c r="G123" i="12"/>
  <c r="G112" i="1"/>
  <c r="G124" i="12"/>
  <c r="G113" i="1" s="1"/>
  <c r="G125" i="12"/>
  <c r="G114" i="1" s="1"/>
  <c r="G121" i="12"/>
  <c r="G110" i="1" s="1"/>
  <c r="G116" i="12"/>
  <c r="G117"/>
  <c r="G106" i="1" s="1"/>
  <c r="G118" i="12"/>
  <c r="G107" i="1"/>
  <c r="G119" i="12"/>
  <c r="G108" i="1" s="1"/>
  <c r="G115" i="12"/>
  <c r="G104" i="1" s="1"/>
  <c r="G107" i="12"/>
  <c r="G96" i="1" s="1"/>
  <c r="G108" i="12"/>
  <c r="G97" i="1"/>
  <c r="G109" i="12"/>
  <c r="G98" i="1" s="1"/>
  <c r="G110" i="12"/>
  <c r="G99" i="1" s="1"/>
  <c r="G111" i="12"/>
  <c r="G100" i="1" s="1"/>
  <c r="G112" i="12"/>
  <c r="G101" i="1"/>
  <c r="G113" i="12"/>
  <c r="G102" i="1" s="1"/>
  <c r="G106" i="12"/>
  <c r="G95" i="1" s="1"/>
  <c r="G99" i="12"/>
  <c r="G100"/>
  <c r="G101"/>
  <c r="G94" i="1" s="1"/>
  <c r="G98" i="12"/>
  <c r="G97" s="1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/>
  <c r="G59" i="12"/>
  <c r="G60"/>
  <c r="G57" i="1" s="1"/>
  <c r="G61" i="12"/>
  <c r="G62"/>
  <c r="G59" i="1" s="1"/>
  <c r="G63" i="12"/>
  <c r="G60" i="1" s="1"/>
  <c r="G64" i="12"/>
  <c r="G61" i="1" s="1"/>
  <c r="G65" i="12"/>
  <c r="G62" i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H6" s="1"/>
  <c r="F7"/>
  <c r="E7"/>
  <c r="E6" s="1"/>
  <c r="F6"/>
  <c r="L15" i="6"/>
  <c r="F109" i="1" l="1"/>
  <c r="F16"/>
  <c r="G24"/>
  <c r="E5" i="12"/>
  <c r="E41"/>
  <c r="G48"/>
  <c r="H41"/>
  <c r="G120"/>
  <c r="F8" i="1"/>
  <c r="G89"/>
  <c r="G82"/>
  <c r="E53"/>
  <c r="E8" i="6"/>
  <c r="F41" i="12"/>
  <c r="G148"/>
  <c r="G7"/>
  <c r="G6" s="1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E7" s="1"/>
  <c r="G103"/>
  <c r="F45"/>
  <c r="F38" s="1"/>
  <c r="F7" i="6"/>
  <c r="F6" s="1"/>
  <c r="F115" i="1"/>
  <c r="E7" i="6"/>
  <c r="E64"/>
  <c r="G19" i="1"/>
  <c r="E8"/>
  <c r="F5" i="12"/>
  <c r="H5"/>
  <c r="H147" s="1"/>
  <c r="H145" s="1"/>
  <c r="H138" s="1"/>
  <c r="H137" s="1"/>
  <c r="H209" s="1"/>
  <c r="G109" i="1"/>
  <c r="F75" i="6"/>
  <c r="G90" i="1"/>
  <c r="F131" i="12"/>
  <c r="E131"/>
  <c r="H131"/>
  <c r="G45" i="1"/>
  <c r="G16"/>
  <c r="G8"/>
  <c r="G39"/>
  <c r="G42" i="12"/>
  <c r="G41" s="1"/>
  <c r="G5" s="1"/>
  <c r="G147" s="1"/>
  <c r="G145" s="1"/>
  <c r="G138" s="1"/>
  <c r="G137" s="1"/>
  <c r="G209" s="1"/>
  <c r="G32" i="1"/>
  <c r="G29" s="1"/>
  <c r="G56"/>
  <c r="G53" s="1"/>
  <c r="H7"/>
  <c r="H6" s="1"/>
  <c r="H120" s="1"/>
  <c r="G116"/>
  <c r="G115" s="1"/>
  <c r="G67"/>
  <c r="G65" s="1"/>
  <c r="E38" l="1"/>
  <c r="E6" s="1"/>
  <c r="E120" s="1"/>
  <c r="F7"/>
  <c r="F6" s="1"/>
  <c r="F120" s="1"/>
  <c r="E17" i="6"/>
  <c r="E6" s="1"/>
  <c r="E75" s="1"/>
  <c r="E124" i="1"/>
  <c r="F124"/>
  <c r="G7"/>
  <c r="G124"/>
  <c r="G131" i="12"/>
  <c r="G38" i="1"/>
  <c r="G6" l="1"/>
  <c r="N6" s="1"/>
  <c r="J6" l="1"/>
  <c r="G120"/>
</calcChain>
</file>

<file path=xl/sharedStrings.xml><?xml version="1.0" encoding="utf-8"?>
<sst xmlns="http://schemas.openxmlformats.org/spreadsheetml/2006/main" count="971" uniqueCount="323">
  <si>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</si>
  <si>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</si>
  <si>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</si>
  <si>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</si>
  <si>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</si>
  <si>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</si>
  <si>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</si>
  <si>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</si>
  <si>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</si>
  <si>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</si>
  <si>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</si>
  <si>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</si>
  <si>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</si>
  <si>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</si>
  <si>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</si>
  <si>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</si>
  <si>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</si>
  <si>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</si>
  <si>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</si>
  <si>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</si>
  <si>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</si>
  <si>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</si>
  <si>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</si>
  <si>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</si>
  <si>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</si>
  <si>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</si>
  <si>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</si>
  <si>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</si>
  <si>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</si>
  <si>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</si>
  <si>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</si>
  <si>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</si>
  <si>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</si>
  <si>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</si>
  <si>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</si>
  <si>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</si>
  <si>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</si>
  <si>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</si>
  <si>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</si>
  <si>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</si>
  <si>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</si>
  <si>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</si>
  <si>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</si>
  <si>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</si>
  <si>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</si>
  <si>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</si>
  <si>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</si>
  <si>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</si>
  <si>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</si>
  <si>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</si>
  <si>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</si>
  <si>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</si>
  <si>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</si>
  <si>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</si>
  <si>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</si>
  <si>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</si>
  <si>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</si>
  <si>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</si>
  <si>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</si>
  <si>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</si>
  <si>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</si>
  <si>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</si>
  <si>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</si>
  <si>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</si>
  <si>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</si>
  <si>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</si>
  <si>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</si>
  <si>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</si>
  <si>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</si>
  <si>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</si>
  <si>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</si>
  <si>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</si>
  <si>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</si>
  <si>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</si>
  <si>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</si>
  <si>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</si>
  <si>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</si>
  <si>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</si>
  <si>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</si>
  <si>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</si>
  <si>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</si>
  <si>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</si>
  <si>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</si>
  <si>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</si>
  <si>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</si>
  <si>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</si>
  <si>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</si>
  <si>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</si>
  <si>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</si>
  <si>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</si>
  <si>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</si>
  <si>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</si>
  <si>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</si>
  <si>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</si>
  <si>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</si>
  <si>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</si>
  <si>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</si>
  <si>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</si>
  <si>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</si>
  <si>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</si>
  <si>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</si>
  <si>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</si>
  <si>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</si>
  <si>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</si>
  <si>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</si>
  <si>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</si>
  <si>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</si>
  <si>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</si>
  <si>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</si>
  <si>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</si>
  <si>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</si>
  <si>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</si>
  <si>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</si>
  <si>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</si>
  <si>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</si>
  <si>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</si>
  <si>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</si>
  <si>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</si>
  <si>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</si>
  <si>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</si>
  <si>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</si>
  <si>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</si>
  <si>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</si>
  <si>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</si>
  <si>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</si>
  <si>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</si>
  <si>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</si>
  <si>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</si>
  <si>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</si>
  <si>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</si>
  <si>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</si>
  <si>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</si>
  <si>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</si>
  <si>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</si>
  <si>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</si>
  <si>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</si>
  <si>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</si>
  <si>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</si>
  <si>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</si>
  <si>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</si>
  <si>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</si>
  <si>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</si>
  <si>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</si>
  <si>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</si>
  <si>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</si>
  <si>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</si>
  <si>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</si>
  <si>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</si>
  <si>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</si>
  <si>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</si>
  <si>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</si>
  <si>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</si>
  <si>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</si>
  <si>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</si>
  <si>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</si>
  <si>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</si>
  <si>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</si>
  <si>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</si>
  <si>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</si>
  <si>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</si>
  <si>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</si>
  <si>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</si>
  <si>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</si>
  <si>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</si>
  <si>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</si>
  <si>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</si>
  <si>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</si>
  <si>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</si>
  <si>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</si>
  <si>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</si>
  <si>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</si>
  <si>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</si>
  <si>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</si>
  <si>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</si>
  <si>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</si>
  <si>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</si>
  <si>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</si>
  <si>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</si>
  <si>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</si>
  <si>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</si>
  <si>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</si>
  <si>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</si>
  <si>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</si>
  <si>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</si>
  <si>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</si>
  <si>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</si>
  <si>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</si>
  <si>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</si>
  <si>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</si>
  <si>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</si>
  <si>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</si>
  <si>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</si>
  <si>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</si>
  <si>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</si>
  <si>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</si>
  <si>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</si>
  <si>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</si>
  <si>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</si>
  <si>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</si>
  <si>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</si>
  <si>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</si>
  <si>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</si>
  <si>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</si>
  <si>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</si>
  <si>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</si>
  <si>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</si>
  <si>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</si>
  <si>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</si>
  <si>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</si>
  <si>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</si>
  <si>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</si>
  <si>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</si>
  <si>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</si>
  <si>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</si>
  <si>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</si>
  <si>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</si>
  <si>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</si>
  <si>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</si>
  <si>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</si>
  <si>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</si>
  <si>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</si>
  <si>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</si>
  <si>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</si>
  <si>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</si>
  <si>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</si>
  <si>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</si>
  <si>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</si>
  <si>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</si>
  <si>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</si>
  <si>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</si>
  <si>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</si>
  <si>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</si>
  <si>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</si>
  <si>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</si>
  <si>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</si>
  <si>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</si>
  <si>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</si>
  <si>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</si>
  <si>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</si>
  <si>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</si>
  <si>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</si>
  <si>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</si>
  <si>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</si>
  <si>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</si>
  <si>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</si>
  <si>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</si>
  <si>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</si>
  <si>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</si>
  <si>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</si>
  <si>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</si>
  <si>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</si>
  <si>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</si>
  <si>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</si>
  <si>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</si>
  <si>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</si>
  <si>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</si>
  <si>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</si>
  <si>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</si>
  <si>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</si>
  <si>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</si>
  <si>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</si>
  <si>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</si>
  <si>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</si>
  <si>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</si>
  <si>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</si>
  <si>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</si>
  <si>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</si>
  <si>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</si>
  <si>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</si>
  <si>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</si>
  <si>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</si>
  <si>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</si>
  <si>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</si>
  <si>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</si>
  <si>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</si>
  <si>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</si>
  <si>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</si>
  <si>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</si>
  <si>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</si>
  <si>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</si>
  <si>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</si>
  <si>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</si>
  <si>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</si>
  <si>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</si>
  <si>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</si>
  <si>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</si>
  <si>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</si>
  <si>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</si>
  <si>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</si>
  <si>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</si>
  <si>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</si>
  <si>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</si>
  <si>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</si>
  <si>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</si>
  <si>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</si>
  <si>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</si>
  <si>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</si>
  <si>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</si>
  <si>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</si>
  <si>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</si>
  <si>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</si>
  <si>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</si>
  <si>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</si>
  <si>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</si>
  <si>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</si>
  <si>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</si>
  <si>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</si>
  <si>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</si>
  <si>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</si>
  <si>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</si>
  <si>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</si>
  <si>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</si>
  <si>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</si>
  <si>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 xml:space="preserve">            riaditeľka</t>
  </si>
  <si>
    <t xml:space="preserve"> Ing.Ivana Sklenková</t>
  </si>
  <si>
    <t>účtovné obdobie  k 31.12.2015</t>
  </si>
  <si>
    <t>Bezprostredne
predchádzajúce
obdobie  k  31.12.2015</t>
  </si>
  <si>
    <t>Ing. Martina Pohorelská</t>
  </si>
  <si>
    <t xml:space="preserve">            k      30.11.2016   (  v  eurách )</t>
  </si>
  <si>
    <t xml:space="preserve"> Súvaha v plnom rozsahu k  30.11.2016 v Eur</t>
  </si>
  <si>
    <t>Účtovné obdobie   k  30.11.2016</t>
  </si>
  <si>
    <t xml:space="preserve"> Súvaha v plnom rozsahu k  30.11.2016  v Eur</t>
  </si>
  <si>
    <t>Bežné účtovné obdobie  k  30.11.2016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</si>
</sst>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74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/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9" fillId="0" borderId="0" xfId="3" applyFont="1" applyAlignment="1">
      <alignment vertical="top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34" t="s">
        <v>1</v>
      </c>
      <c r="D1" s="103" t="s">
        <v>2</v>
      </c>
      <c r="E1" s="236" t="s">
        <v>31</v>
      </c>
      <c r="F1" s="237"/>
      <c r="G1" s="237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35"/>
      <c r="D2" s="106" t="s">
        <v>4</v>
      </c>
      <c r="E2" s="237"/>
      <c r="F2" s="237"/>
      <c r="G2" s="237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34" t="s">
        <v>1</v>
      </c>
      <c r="D34" s="103" t="s">
        <v>2</v>
      </c>
      <c r="E34" s="236" t="s">
        <v>31</v>
      </c>
      <c r="F34" s="237"/>
      <c r="G34" s="237"/>
      <c r="H34" s="117" t="s">
        <v>32</v>
      </c>
    </row>
    <row r="35" spans="2:8" s="92" customFormat="1" ht="15" customHeight="1">
      <c r="B35" s="118" t="s">
        <v>3</v>
      </c>
      <c r="C35" s="235"/>
      <c r="D35" s="106" t="s">
        <v>4</v>
      </c>
      <c r="E35" s="237"/>
      <c r="F35" s="237"/>
      <c r="G35" s="237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34" t="s">
        <v>1</v>
      </c>
      <c r="D67" s="103" t="s">
        <v>2</v>
      </c>
      <c r="E67" s="236" t="s">
        <v>31</v>
      </c>
      <c r="F67" s="237"/>
      <c r="G67" s="237"/>
      <c r="H67" s="117" t="s">
        <v>32</v>
      </c>
    </row>
    <row r="68" spans="2:8" s="92" customFormat="1" ht="15" customHeight="1">
      <c r="B68" s="118" t="s">
        <v>3</v>
      </c>
      <c r="C68" s="235"/>
      <c r="D68" s="106" t="s">
        <v>4</v>
      </c>
      <c r="E68" s="237"/>
      <c r="F68" s="237"/>
      <c r="G68" s="237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34" t="s">
        <v>1</v>
      </c>
      <c r="D102" s="103" t="s">
        <v>2</v>
      </c>
      <c r="E102" s="236" t="s">
        <v>31</v>
      </c>
      <c r="F102" s="237"/>
      <c r="G102" s="237"/>
      <c r="H102" s="117" t="s">
        <v>32</v>
      </c>
    </row>
    <row r="103" spans="2:8" s="92" customFormat="1" ht="15" customHeight="1">
      <c r="B103" s="118" t="s">
        <v>3</v>
      </c>
      <c r="C103" s="235"/>
      <c r="D103" s="106" t="s">
        <v>4</v>
      </c>
      <c r="E103" s="237"/>
      <c r="F103" s="237"/>
      <c r="G103" s="237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34" t="s">
        <v>15</v>
      </c>
      <c r="D133" s="104" t="s">
        <v>2</v>
      </c>
      <c r="E133" s="105"/>
      <c r="F133" s="105"/>
      <c r="G133" s="238" t="s">
        <v>206</v>
      </c>
      <c r="H133" s="238" t="s">
        <v>61</v>
      </c>
      <c r="I133" s="114"/>
      <c r="J133" s="114"/>
    </row>
    <row r="134" spans="2:10" s="92" customFormat="1" ht="15" customHeight="1">
      <c r="B134" s="106" t="s">
        <v>3</v>
      </c>
      <c r="C134" s="235"/>
      <c r="D134" s="107" t="s">
        <v>4</v>
      </c>
      <c r="E134" s="108"/>
      <c r="F134" s="108"/>
      <c r="G134" s="239"/>
      <c r="H134" s="239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0"/>
      <c r="H135" s="240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34" t="s">
        <v>15</v>
      </c>
      <c r="D171" s="104" t="s">
        <v>2</v>
      </c>
      <c r="E171" s="105"/>
      <c r="F171" s="105"/>
      <c r="G171" s="238" t="s">
        <v>206</v>
      </c>
      <c r="H171" s="238" t="s">
        <v>61</v>
      </c>
    </row>
    <row r="172" spans="2:10" s="92" customFormat="1" ht="15" customHeight="1">
      <c r="B172" s="106" t="s">
        <v>3</v>
      </c>
      <c r="C172" s="235"/>
      <c r="D172" s="107" t="s">
        <v>4</v>
      </c>
      <c r="E172" s="108"/>
      <c r="F172" s="108"/>
      <c r="G172" s="239"/>
      <c r="H172" s="239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0"/>
      <c r="H173" s="240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102:C103"/>
    <mergeCell ref="C133:C134"/>
    <mergeCell ref="C171:C172"/>
    <mergeCell ref="H133:H135"/>
    <mergeCell ref="G133:G135"/>
    <mergeCell ref="G171:G173"/>
    <mergeCell ref="H171:H173"/>
    <mergeCell ref="E102:G103"/>
    <mergeCell ref="C67:C68"/>
    <mergeCell ref="E67:G68"/>
    <mergeCell ref="C1:C2"/>
    <mergeCell ref="E1:G2"/>
    <mergeCell ref="C34:C35"/>
    <mergeCell ref="E34:G35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B14" sqref="AB14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6" t="s">
        <v>82</v>
      </c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58" t="s">
        <v>81</v>
      </c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60"/>
      <c r="AF3" s="7"/>
      <c r="AG3" s="7"/>
      <c r="AH3" s="7"/>
    </row>
    <row r="5" spans="2:34" ht="12.75" customHeight="1">
      <c r="H5" s="261" t="s">
        <v>69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</row>
    <row r="6" spans="2:34" ht="12.75" customHeight="1"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</row>
    <row r="8" spans="2:34" ht="12.75" customHeight="1">
      <c r="I8" s="257" t="s">
        <v>318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3" t="s">
        <v>89</v>
      </c>
      <c r="E18" s="263"/>
      <c r="F18" s="263"/>
      <c r="G18" s="264" t="s">
        <v>90</v>
      </c>
      <c r="H18" s="264"/>
      <c r="I18" s="264"/>
      <c r="J18" s="264"/>
      <c r="K18" s="2"/>
      <c r="L18" s="2"/>
      <c r="M18" s="2"/>
      <c r="N18" s="2"/>
      <c r="O18" s="2"/>
      <c r="R18" s="263" t="s">
        <v>89</v>
      </c>
      <c r="S18" s="263"/>
      <c r="T18" s="263"/>
      <c r="U18" s="264" t="s">
        <v>90</v>
      </c>
      <c r="V18" s="264"/>
      <c r="W18" s="264"/>
      <c r="X18" s="264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2">
        <v>0</v>
      </c>
      <c r="E20" s="182">
        <v>1</v>
      </c>
      <c r="F20" s="183"/>
      <c r="G20" s="184">
        <v>2</v>
      </c>
      <c r="H20" s="184">
        <v>0</v>
      </c>
      <c r="I20" s="184">
        <v>1</v>
      </c>
      <c r="J20" s="184">
        <v>6</v>
      </c>
      <c r="K20" s="185"/>
      <c r="L20" s="2"/>
      <c r="M20" s="2"/>
      <c r="N20" s="2"/>
      <c r="O20" s="2"/>
      <c r="P20" s="4" t="s">
        <v>91</v>
      </c>
      <c r="R20" s="182">
        <v>1</v>
      </c>
      <c r="S20" s="182">
        <v>1</v>
      </c>
      <c r="T20" s="183"/>
      <c r="U20" s="184">
        <v>2</v>
      </c>
      <c r="V20" s="184">
        <v>0</v>
      </c>
      <c r="W20" s="184">
        <v>1</v>
      </c>
      <c r="X20" s="184">
        <v>6</v>
      </c>
      <c r="Y20" s="183"/>
    </row>
    <row r="22" spans="2:32">
      <c r="B22" s="241" t="s">
        <v>70</v>
      </c>
      <c r="C22" s="241"/>
      <c r="D22" s="241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6">
        <v>0</v>
      </c>
      <c r="C24" s="186">
        <v>0</v>
      </c>
      <c r="D24" s="186">
        <v>1</v>
      </c>
      <c r="E24" s="186">
        <v>6</v>
      </c>
      <c r="F24" s="186">
        <v>5</v>
      </c>
      <c r="G24" s="186">
        <v>5</v>
      </c>
      <c r="H24" s="186">
        <v>4</v>
      </c>
      <c r="I24" s="186">
        <v>9</v>
      </c>
      <c r="J24" s="183"/>
      <c r="K24" s="187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41"/>
      <c r="T25" s="241"/>
      <c r="U25" s="241"/>
      <c r="V25" s="241"/>
      <c r="W25" s="241"/>
      <c r="X25" s="241"/>
      <c r="Y25" s="241"/>
      <c r="Z25" s="241"/>
      <c r="AA25" s="241"/>
      <c r="AC25" s="7"/>
    </row>
    <row r="26" spans="2:32">
      <c r="B26" s="255" t="s">
        <v>71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</row>
    <row r="27" spans="2:32" ht="9.75" customHeight="1"/>
    <row r="28" spans="2:32" ht="14.25">
      <c r="B28" s="188" t="s">
        <v>275</v>
      </c>
      <c r="C28" s="188" t="s">
        <v>9</v>
      </c>
      <c r="D28" s="188" t="s">
        <v>276</v>
      </c>
      <c r="E28" s="188" t="s">
        <v>277</v>
      </c>
      <c r="F28" s="188" t="s">
        <v>278</v>
      </c>
      <c r="G28" s="188" t="s">
        <v>279</v>
      </c>
      <c r="H28" s="188" t="s">
        <v>280</v>
      </c>
      <c r="I28" s="188" t="s">
        <v>281</v>
      </c>
      <c r="J28" s="188"/>
      <c r="K28" s="188" t="s">
        <v>280</v>
      </c>
      <c r="L28" s="188" t="s">
        <v>282</v>
      </c>
      <c r="M28" s="188" t="s">
        <v>283</v>
      </c>
      <c r="N28" s="188" t="s">
        <v>284</v>
      </c>
      <c r="O28" s="188" t="s">
        <v>11</v>
      </c>
      <c r="P28" s="188" t="s">
        <v>280</v>
      </c>
      <c r="Q28" s="188" t="s">
        <v>285</v>
      </c>
      <c r="R28" s="188" t="s">
        <v>11</v>
      </c>
      <c r="S28" s="188" t="s">
        <v>286</v>
      </c>
      <c r="T28" s="188"/>
      <c r="U28" s="188"/>
      <c r="V28" s="188"/>
      <c r="W28" s="188"/>
      <c r="X28" s="188"/>
      <c r="Y28" s="188"/>
      <c r="Z28" s="188"/>
      <c r="AA28" s="188"/>
      <c r="AB28" s="188"/>
      <c r="AC28" s="8"/>
      <c r="AD28" s="8"/>
      <c r="AE28" s="8"/>
      <c r="AF28" s="8"/>
    </row>
    <row r="29" spans="2:32" ht="14.25">
      <c r="B29" s="188" t="s">
        <v>287</v>
      </c>
      <c r="C29" s="188"/>
      <c r="D29" s="188" t="s">
        <v>288</v>
      </c>
      <c r="E29" s="188" t="s">
        <v>284</v>
      </c>
      <c r="F29" s="188" t="s">
        <v>278</v>
      </c>
      <c r="G29" s="188" t="s">
        <v>285</v>
      </c>
      <c r="H29" s="188" t="s">
        <v>276</v>
      </c>
      <c r="I29" s="188" t="s">
        <v>278</v>
      </c>
      <c r="J29" s="188" t="s">
        <v>285</v>
      </c>
      <c r="K29" s="188" t="s">
        <v>280</v>
      </c>
      <c r="L29" s="188" t="s">
        <v>285</v>
      </c>
      <c r="M29" s="188" t="s">
        <v>276</v>
      </c>
      <c r="N29" s="188" t="s">
        <v>284</v>
      </c>
      <c r="O29" s="188" t="s">
        <v>277</v>
      </c>
      <c r="P29" s="188"/>
      <c r="Q29" s="188" t="s">
        <v>289</v>
      </c>
      <c r="R29" s="188" t="s">
        <v>201</v>
      </c>
      <c r="S29" s="188" t="s">
        <v>290</v>
      </c>
      <c r="T29" s="188" t="s">
        <v>284</v>
      </c>
      <c r="U29" s="188" t="s">
        <v>284</v>
      </c>
      <c r="V29" s="188" t="s">
        <v>291</v>
      </c>
      <c r="W29" s="188" t="s">
        <v>282</v>
      </c>
      <c r="X29" s="188" t="s">
        <v>292</v>
      </c>
      <c r="Y29" s="188" t="s">
        <v>282</v>
      </c>
      <c r="Z29" s="188" t="s">
        <v>278</v>
      </c>
      <c r="AA29" s="188" t="s">
        <v>279</v>
      </c>
      <c r="AB29" s="188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42" t="s">
        <v>72</v>
      </c>
      <c r="C31" s="242"/>
      <c r="D31" s="242"/>
      <c r="E31" s="242"/>
      <c r="F31" s="242"/>
      <c r="G31" s="242"/>
      <c r="H31" s="242"/>
      <c r="I31" s="241"/>
      <c r="J31" s="241"/>
    </row>
    <row r="32" spans="2:32">
      <c r="B32" s="243" t="s">
        <v>73</v>
      </c>
      <c r="C32" s="243"/>
      <c r="D32" s="243"/>
      <c r="E32" s="243"/>
      <c r="F32" s="243"/>
      <c r="G32" s="243"/>
      <c r="H32" s="243"/>
    </row>
    <row r="33" spans="2:32" ht="14.25">
      <c r="B33" s="188" t="s">
        <v>293</v>
      </c>
      <c r="C33" s="188" t="s">
        <v>281</v>
      </c>
      <c r="D33" s="188" t="s">
        <v>283</v>
      </c>
      <c r="E33" s="188" t="s">
        <v>294</v>
      </c>
      <c r="F33" s="188" t="s">
        <v>295</v>
      </c>
      <c r="G33" s="188" t="s">
        <v>294</v>
      </c>
      <c r="H33" s="188" t="s">
        <v>296</v>
      </c>
      <c r="I33" s="188" t="s">
        <v>292</v>
      </c>
      <c r="J33" s="188" t="s">
        <v>284</v>
      </c>
      <c r="K33" s="188" t="s">
        <v>10</v>
      </c>
      <c r="L33" s="188" t="s">
        <v>284</v>
      </c>
      <c r="M33" s="188" t="s">
        <v>297</v>
      </c>
      <c r="N33" s="188" t="s">
        <v>277</v>
      </c>
      <c r="O33" s="188"/>
      <c r="P33" s="188">
        <v>1</v>
      </c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43" t="s">
        <v>74</v>
      </c>
      <c r="C36" s="243"/>
      <c r="D36" s="243"/>
      <c r="E36" s="243"/>
      <c r="F36" s="12"/>
      <c r="G36" s="12"/>
      <c r="H36" s="12"/>
      <c r="I36" s="243" t="s">
        <v>75</v>
      </c>
      <c r="J36" s="243"/>
      <c r="K36" s="243"/>
      <c r="L36" s="243"/>
      <c r="M36" s="243"/>
      <c r="N36" s="243"/>
      <c r="O36" s="243"/>
      <c r="P36" s="243"/>
      <c r="Q36" s="243"/>
      <c r="R36" s="24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8">
        <v>9</v>
      </c>
      <c r="C37" s="188">
        <v>7</v>
      </c>
      <c r="D37" s="188">
        <v>5</v>
      </c>
      <c r="E37" s="188">
        <v>1</v>
      </c>
      <c r="F37" s="188">
        <v>7</v>
      </c>
      <c r="G37" s="7"/>
      <c r="H37" s="7"/>
      <c r="I37" s="188" t="s">
        <v>298</v>
      </c>
      <c r="J37" s="188" t="s">
        <v>9</v>
      </c>
      <c r="K37" s="188" t="s">
        <v>280</v>
      </c>
      <c r="L37" s="188" t="s">
        <v>291</v>
      </c>
      <c r="M37" s="188" t="s">
        <v>276</v>
      </c>
      <c r="N37" s="188" t="s">
        <v>281</v>
      </c>
      <c r="O37" s="189"/>
      <c r="P37" s="188" t="s">
        <v>298</v>
      </c>
      <c r="Q37" s="188" t="s">
        <v>299</v>
      </c>
      <c r="R37" s="188" t="s">
        <v>291</v>
      </c>
      <c r="S37" s="188" t="s">
        <v>279</v>
      </c>
      <c r="T37" s="188" t="s">
        <v>300</v>
      </c>
      <c r="U37" s="188" t="s">
        <v>285</v>
      </c>
      <c r="V37" s="188" t="s">
        <v>11</v>
      </c>
      <c r="W37" s="188" t="s">
        <v>9</v>
      </c>
      <c r="X37" s="189"/>
      <c r="Y37" s="189"/>
      <c r="Z37" s="189"/>
      <c r="AA37" s="8"/>
      <c r="AB37" s="8"/>
      <c r="AC37" s="8"/>
      <c r="AD37" s="8"/>
      <c r="AE37" s="8"/>
      <c r="AF37" s="8"/>
    </row>
    <row r="39" spans="2:32" s="11" customFormat="1">
      <c r="B39" s="244" t="s">
        <v>76</v>
      </c>
      <c r="C39" s="244"/>
      <c r="D39" s="244"/>
      <c r="E39" s="244"/>
      <c r="F39" s="244"/>
      <c r="G39" s="244"/>
      <c r="H39" s="244"/>
      <c r="I39" s="244"/>
      <c r="J39" s="244"/>
      <c r="K39" s="244"/>
      <c r="V39" s="244" t="s">
        <v>77</v>
      </c>
      <c r="W39" s="244"/>
      <c r="X39" s="244"/>
      <c r="Y39" s="244"/>
      <c r="Z39" s="244"/>
      <c r="AA39" s="244"/>
      <c r="AB39" s="244"/>
      <c r="AC39" s="244"/>
      <c r="AD39" s="244"/>
      <c r="AE39" s="244"/>
    </row>
    <row r="40" spans="2:32" ht="14.25">
      <c r="B40" s="188">
        <v>0</v>
      </c>
      <c r="C40" s="188">
        <v>4</v>
      </c>
      <c r="D40" s="188">
        <v>8</v>
      </c>
      <c r="E40" s="188"/>
      <c r="F40" s="188">
        <v>4</v>
      </c>
      <c r="G40" s="188">
        <v>4</v>
      </c>
      <c r="H40" s="188">
        <v>1</v>
      </c>
      <c r="I40" s="188">
        <v>2</v>
      </c>
      <c r="J40" s="188">
        <v>1</v>
      </c>
      <c r="K40" s="188">
        <v>0</v>
      </c>
      <c r="L40" s="188">
        <v>0</v>
      </c>
      <c r="M40" s="188"/>
      <c r="N40" s="8"/>
      <c r="O40" s="8"/>
      <c r="V40" s="188">
        <v>4</v>
      </c>
      <c r="W40" s="188">
        <v>1</v>
      </c>
      <c r="X40" s="188">
        <v>3</v>
      </c>
      <c r="Y40" s="188">
        <v>7</v>
      </c>
      <c r="Z40" s="188">
        <v>2</v>
      </c>
      <c r="AA40" s="188">
        <v>4</v>
      </c>
      <c r="AB40" s="188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43" t="s">
        <v>92</v>
      </c>
      <c r="C42" s="243"/>
      <c r="D42" s="243"/>
      <c r="E42" s="243"/>
      <c r="F42" s="243"/>
      <c r="G42" s="243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8" t="s">
        <v>300</v>
      </c>
      <c r="C43" s="188" t="s">
        <v>285</v>
      </c>
      <c r="D43" s="188" t="s">
        <v>9</v>
      </c>
      <c r="E43" s="188" t="s">
        <v>297</v>
      </c>
      <c r="F43" s="188" t="s">
        <v>285</v>
      </c>
      <c r="G43" s="188" t="s">
        <v>279</v>
      </c>
      <c r="H43" s="188" t="s">
        <v>282</v>
      </c>
      <c r="I43" s="188" t="s">
        <v>301</v>
      </c>
      <c r="J43" s="188" t="s">
        <v>291</v>
      </c>
      <c r="K43" s="188" t="s">
        <v>279</v>
      </c>
      <c r="L43" s="188" t="s">
        <v>292</v>
      </c>
      <c r="M43" s="188" t="s">
        <v>284</v>
      </c>
      <c r="N43" s="188" t="s">
        <v>302</v>
      </c>
      <c r="O43" s="188" t="s">
        <v>280</v>
      </c>
      <c r="P43" s="188" t="s">
        <v>291</v>
      </c>
      <c r="Q43" s="188" t="s">
        <v>288</v>
      </c>
      <c r="R43" s="188" t="s">
        <v>10</v>
      </c>
      <c r="S43" s="188" t="s">
        <v>10</v>
      </c>
      <c r="T43" s="188" t="s">
        <v>294</v>
      </c>
      <c r="U43" s="188" t="s">
        <v>291</v>
      </c>
      <c r="V43" s="188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5" t="s">
        <v>78</v>
      </c>
      <c r="C45" s="246"/>
      <c r="D45" s="246"/>
      <c r="E45" s="246"/>
      <c r="F45" s="246"/>
      <c r="G45" s="246"/>
      <c r="H45" s="246"/>
      <c r="I45" s="10"/>
      <c r="J45" s="190"/>
      <c r="K45" s="10"/>
      <c r="L45" s="191"/>
      <c r="M45" s="191"/>
      <c r="N45" s="245" t="s">
        <v>79</v>
      </c>
      <c r="O45" s="249"/>
      <c r="P45" s="249"/>
      <c r="Q45" s="249"/>
      <c r="R45" s="249"/>
      <c r="S45" s="250"/>
      <c r="T45" s="245" t="s">
        <v>80</v>
      </c>
      <c r="U45" s="249"/>
      <c r="V45" s="249"/>
      <c r="W45" s="249"/>
      <c r="X45" s="249"/>
      <c r="Y45" s="249"/>
      <c r="Z45" s="250"/>
      <c r="AA45" s="245" t="s">
        <v>303</v>
      </c>
      <c r="AB45" s="249"/>
      <c r="AC45" s="249"/>
      <c r="AD45" s="249"/>
      <c r="AE45" s="249"/>
      <c r="AF45" s="250"/>
    </row>
    <row r="46" spans="2:32">
      <c r="B46" s="247"/>
      <c r="C46" s="248"/>
      <c r="D46" s="248"/>
      <c r="E46" s="248"/>
      <c r="F46" s="248"/>
      <c r="G46" s="248"/>
      <c r="H46" s="248"/>
      <c r="I46" s="192"/>
      <c r="J46" s="192"/>
      <c r="K46" s="193"/>
      <c r="L46" s="193"/>
      <c r="M46" s="193"/>
      <c r="N46" s="251"/>
      <c r="O46" s="252"/>
      <c r="P46" s="252"/>
      <c r="Q46" s="252"/>
      <c r="R46" s="252"/>
      <c r="S46" s="253"/>
      <c r="T46" s="251"/>
      <c r="U46" s="252"/>
      <c r="V46" s="252"/>
      <c r="W46" s="252"/>
      <c r="X46" s="252"/>
      <c r="Y46" s="252"/>
      <c r="Z46" s="253"/>
      <c r="AA46" s="251"/>
      <c r="AB46" s="254"/>
      <c r="AC46" s="254"/>
      <c r="AD46" s="254"/>
      <c r="AE46" s="254"/>
      <c r="AF46" s="253"/>
    </row>
    <row r="47" spans="2:32">
      <c r="B47" s="247"/>
      <c r="C47" s="248"/>
      <c r="D47" s="248"/>
      <c r="E47" s="248"/>
      <c r="F47" s="248"/>
      <c r="G47" s="248"/>
      <c r="H47" s="248"/>
      <c r="I47" s="192"/>
      <c r="J47" s="192"/>
      <c r="K47" s="193"/>
      <c r="L47" s="193"/>
      <c r="M47" s="193"/>
      <c r="N47" s="251"/>
      <c r="O47" s="252"/>
      <c r="P47" s="252"/>
      <c r="Q47" s="252"/>
      <c r="R47" s="252"/>
      <c r="S47" s="253"/>
      <c r="T47" s="251"/>
      <c r="U47" s="252"/>
      <c r="V47" s="252"/>
      <c r="W47" s="252"/>
      <c r="X47" s="252"/>
      <c r="Y47" s="252"/>
      <c r="Z47" s="253"/>
      <c r="AA47" s="251"/>
      <c r="AB47" s="254"/>
      <c r="AC47" s="254"/>
      <c r="AD47" s="254"/>
      <c r="AE47" s="254"/>
      <c r="AF47" s="253"/>
    </row>
    <row r="48" spans="2:32" ht="20.25" customHeight="1">
      <c r="B48" s="247"/>
      <c r="C48" s="248"/>
      <c r="D48" s="248"/>
      <c r="E48" s="248"/>
      <c r="F48" s="248"/>
      <c r="G48" s="248"/>
      <c r="H48" s="248"/>
      <c r="I48" s="192"/>
      <c r="J48" s="192"/>
      <c r="K48" s="193"/>
      <c r="L48" s="193"/>
      <c r="M48" s="193"/>
      <c r="N48" s="251"/>
      <c r="O48" s="252"/>
      <c r="P48" s="252"/>
      <c r="Q48" s="252"/>
      <c r="R48" s="252"/>
      <c r="S48" s="253"/>
      <c r="T48" s="251"/>
      <c r="U48" s="252"/>
      <c r="V48" s="252"/>
      <c r="W48" s="252"/>
      <c r="X48" s="252"/>
      <c r="Y48" s="252"/>
      <c r="Z48" s="253"/>
      <c r="AA48" s="251"/>
      <c r="AB48" s="254"/>
      <c r="AC48" s="254"/>
      <c r="AD48" s="254"/>
      <c r="AE48" s="254"/>
      <c r="AF48" s="253"/>
    </row>
    <row r="49" spans="2:32" ht="14.25" customHeight="1">
      <c r="B49" s="194"/>
      <c r="C49" s="54">
        <v>2</v>
      </c>
      <c r="D49" s="54">
        <v>7</v>
      </c>
      <c r="E49" s="13"/>
      <c r="F49" s="54">
        <v>1</v>
      </c>
      <c r="G49" s="54">
        <v>2</v>
      </c>
      <c r="H49" s="13"/>
      <c r="I49" s="54">
        <v>2</v>
      </c>
      <c r="J49" s="54">
        <v>0</v>
      </c>
      <c r="K49" s="54">
        <v>1</v>
      </c>
      <c r="L49" s="54">
        <v>6</v>
      </c>
      <c r="M49" s="192"/>
      <c r="N49" s="195" t="s">
        <v>317</v>
      </c>
      <c r="O49" s="196"/>
      <c r="P49" s="196"/>
      <c r="Q49" s="196"/>
      <c r="R49" s="196"/>
      <c r="S49" s="196"/>
      <c r="T49" s="195" t="s">
        <v>314</v>
      </c>
      <c r="U49" s="196"/>
      <c r="V49" s="196"/>
      <c r="W49" s="196"/>
      <c r="X49" s="196"/>
      <c r="Y49" s="196"/>
      <c r="Z49" s="197"/>
      <c r="AA49" s="198"/>
      <c r="AB49" s="7"/>
      <c r="AC49" s="7"/>
      <c r="AD49" s="7"/>
      <c r="AE49" s="7"/>
      <c r="AF49" s="199"/>
    </row>
    <row r="50" spans="2:32">
      <c r="B50" s="194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5"/>
      <c r="O50" s="196"/>
      <c r="P50" s="196"/>
      <c r="Q50" s="196"/>
      <c r="R50" s="196"/>
      <c r="S50" s="196"/>
      <c r="T50" s="195"/>
      <c r="U50" s="196"/>
      <c r="V50" s="196"/>
      <c r="W50" s="196"/>
      <c r="X50" s="196"/>
      <c r="Y50" s="196"/>
      <c r="Z50" s="200"/>
      <c r="AA50" s="195" t="s">
        <v>312</v>
      </c>
      <c r="AB50" s="196"/>
      <c r="AC50" s="196"/>
      <c r="AD50" s="196"/>
      <c r="AE50" s="196"/>
      <c r="AF50" s="232"/>
    </row>
    <row r="51" spans="2:32" ht="12" customHeight="1"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3"/>
      <c r="O51" s="204"/>
      <c r="P51" s="204"/>
      <c r="Q51" s="205"/>
      <c r="R51" s="205"/>
      <c r="S51" s="206"/>
      <c r="T51" s="205"/>
      <c r="U51" s="205"/>
      <c r="V51" s="205"/>
      <c r="W51" s="205"/>
      <c r="X51" s="205"/>
      <c r="Y51" s="204"/>
      <c r="Z51" s="207"/>
      <c r="AA51" s="195" t="s">
        <v>313</v>
      </c>
      <c r="AB51" s="201"/>
      <c r="AC51" s="201"/>
      <c r="AD51" s="201"/>
      <c r="AE51" s="201"/>
      <c r="AF51" s="202"/>
    </row>
    <row r="52" spans="2:32"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8"/>
      <c r="O52" s="209"/>
      <c r="P52" s="209"/>
      <c r="Q52" s="210"/>
      <c r="R52" s="210"/>
      <c r="S52" s="211"/>
      <c r="T52" s="210"/>
      <c r="U52" s="210"/>
      <c r="V52" s="210"/>
      <c r="W52" s="210"/>
      <c r="X52" s="210"/>
      <c r="Y52" s="209"/>
      <c r="Z52" s="212"/>
      <c r="AA52" s="208"/>
      <c r="AB52" s="209"/>
      <c r="AC52" s="209"/>
      <c r="AD52" s="209"/>
      <c r="AE52" s="209"/>
      <c r="AF52" s="213"/>
    </row>
    <row r="53" spans="2:32">
      <c r="B53" s="241"/>
      <c r="C53" s="241"/>
      <c r="D53" s="241"/>
      <c r="E53" s="241"/>
      <c r="F53" s="241"/>
      <c r="G53" s="241"/>
      <c r="H53" s="241"/>
      <c r="I53" s="241"/>
      <c r="J53" s="241"/>
      <c r="K53" s="6"/>
    </row>
  </sheetData>
  <mergeCells count="23"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tabSelected="1" zoomScaleNormal="100" workbookViewId="0">
      <pane ySplit="5" topLeftCell="A6" activePane="bottomLeft" state="frozen"/>
      <selection activeCell="B8" sqref="B8:C9"/>
      <selection pane="bottomLeft" activeCell="E117" sqref="E117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3" hidden="1" customWidth="1"/>
    <col min="14" max="14" width="17" style="15" customWidth="1"/>
    <col min="15" max="16" width="9.1640625" style="15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9" t="s">
        <v>319</v>
      </c>
    </row>
    <row r="2" spans="2:18" ht="15.75" customHeight="1">
      <c r="B2" s="31" t="s">
        <v>0</v>
      </c>
      <c r="C2" s="265" t="s">
        <v>1</v>
      </c>
      <c r="D2" s="18" t="s">
        <v>2</v>
      </c>
      <c r="E2" s="267" t="s">
        <v>320</v>
      </c>
      <c r="F2" s="268"/>
      <c r="G2" s="268"/>
      <c r="H2" s="166" t="s">
        <v>32</v>
      </c>
    </row>
    <row r="3" spans="2:18" ht="9.75" customHeight="1">
      <c r="B3" s="32" t="s">
        <v>3</v>
      </c>
      <c r="C3" s="266"/>
      <c r="D3" s="19" t="s">
        <v>4</v>
      </c>
      <c r="E3" s="268"/>
      <c r="F3" s="268"/>
      <c r="G3" s="268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168" t="s">
        <v>315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3"/>
      <c r="Q5" s="233"/>
      <c r="R5" s="233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125633074</v>
      </c>
      <c r="F6" s="159">
        <f>F7+F38+F115+F119</f>
        <v>71236249.25</v>
      </c>
      <c r="G6" s="159">
        <f>G7+G38+G115+G119</f>
        <v>54396824.75</v>
      </c>
      <c r="H6" s="228">
        <f>H7+H38+H115+H119</f>
        <v>55221406.999999993</v>
      </c>
      <c r="I6" s="132"/>
      <c r="J6" s="132">
        <f>G6-Pasíva!E6</f>
        <v>0</v>
      </c>
      <c r="K6" s="132"/>
      <c r="L6" s="132"/>
      <c r="M6" s="173"/>
      <c r="N6" s="233">
        <f>G6-Pasíva!E6</f>
        <v>0</v>
      </c>
      <c r="Q6" s="233"/>
      <c r="R6" s="233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106520789.43000001</v>
      </c>
      <c r="F7" s="163">
        <f>F8+F16+F29</f>
        <v>71220471.349999994</v>
      </c>
      <c r="G7" s="163">
        <f>G8+G16+G29</f>
        <v>35300318.079999998</v>
      </c>
      <c r="H7" s="163">
        <f>H8+H16+H29</f>
        <v>37086545.439999998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1815352.9000000001</v>
      </c>
      <c r="F8" s="163">
        <f>SUM(F9:F15)</f>
        <v>1782149.11</v>
      </c>
      <c r="G8" s="163">
        <f>SUM(G9:G15)</f>
        <v>33203.789999999928</v>
      </c>
      <c r="H8" s="163">
        <f>SUM(H9:H15)</f>
        <v>31372.300000000119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1801903.78</v>
      </c>
      <c r="F10" s="136">
        <v>1782149.11</v>
      </c>
      <c r="G10" s="136">
        <f>E10-F10</f>
        <v>19754.669999999925</v>
      </c>
      <c r="H10" s="136">
        <v>23714.380000000121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13449.12</v>
      </c>
      <c r="F14" s="136">
        <f>data!F13</f>
        <v>0</v>
      </c>
      <c r="G14" s="136">
        <f>E14-F14</f>
        <v>13449.12</v>
      </c>
      <c r="H14" s="136">
        <v>7657.92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104705436.53</v>
      </c>
      <c r="F16" s="163">
        <f>SUM(F17:F28)</f>
        <v>69438322.239999995</v>
      </c>
      <c r="G16" s="163">
        <f>SUM(G17:G28)</f>
        <v>35267114.289999999</v>
      </c>
      <c r="H16" s="163">
        <f>SUM(H17:H28)</f>
        <v>37055173.140000001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4176326.16</v>
      </c>
      <c r="F17" s="136">
        <f>data!F16</f>
        <v>0</v>
      </c>
      <c r="G17" s="136">
        <f t="shared" ref="G17:G28" si="0">E17-F17</f>
        <v>4176326.16</v>
      </c>
      <c r="H17" s="136">
        <v>4176326.16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46633389.759999998</v>
      </c>
      <c r="F20" s="136">
        <v>28165192.359999999</v>
      </c>
      <c r="G20" s="136">
        <f>E20-F20</f>
        <v>18468197.399999999</v>
      </c>
      <c r="H20" s="136">
        <v>19255427.300000001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52538564.200000003</v>
      </c>
      <c r="F21" s="136">
        <v>40567596.609999999</v>
      </c>
      <c r="G21" s="136">
        <f>E21-F21</f>
        <v>11970967.590000004</v>
      </c>
      <c r="H21" s="136">
        <v>13461233.020000003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551914.1</v>
      </c>
      <c r="F22" s="136">
        <v>550047.55000000005</v>
      </c>
      <c r="G22" s="136">
        <f t="shared" si="0"/>
        <v>1866.5499999999302</v>
      </c>
      <c r="H22" s="136">
        <v>2628.2999999999302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>
        <f>data!E23</f>
        <v>0</v>
      </c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150155.94</v>
      </c>
      <c r="F25" s="136">
        <v>150062.32999999999</v>
      </c>
      <c r="G25" s="136">
        <f t="shared" si="0"/>
        <v>93.610000000015134</v>
      </c>
      <c r="H25" s="136">
        <v>94.729999999981374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649662.98</v>
      </c>
      <c r="F27" s="136">
        <f>data!F26</f>
        <v>0</v>
      </c>
      <c r="G27" s="136">
        <f t="shared" si="0"/>
        <v>649662.98</v>
      </c>
      <c r="H27" s="136">
        <v>159463.63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70" t="s">
        <v>14</v>
      </c>
      <c r="C38" s="171" t="s">
        <v>106</v>
      </c>
      <c r="D38" s="164">
        <v>33</v>
      </c>
      <c r="E38" s="163">
        <f>E39+E45+E53+E65+E90+E103+E109</f>
        <v>18954347.57</v>
      </c>
      <c r="F38" s="163">
        <f>F39+F45+F53+F65+F90+F103+F109</f>
        <v>15777.9</v>
      </c>
      <c r="G38" s="163">
        <f>G39+G45+G53+G65+G90+G103+G109</f>
        <v>18938569.669999998</v>
      </c>
      <c r="H38" s="163">
        <f>H39+H45+H53+H65+H90+H103+H109</f>
        <v>17954464.27</v>
      </c>
    </row>
    <row r="39" spans="2:8" ht="15" customHeight="1">
      <c r="B39" s="170" t="s">
        <v>119</v>
      </c>
      <c r="C39" s="165" t="s">
        <v>107</v>
      </c>
      <c r="D39" s="162">
        <v>34</v>
      </c>
      <c r="E39" s="163">
        <f>SUM(E40:E44)</f>
        <v>1682942.4000000001</v>
      </c>
      <c r="F39" s="163">
        <f>SUM(F40:F44)</f>
        <v>0</v>
      </c>
      <c r="G39" s="163">
        <f>SUM(G40:G44)</f>
        <v>1682942.4000000001</v>
      </c>
      <c r="H39" s="163">
        <f>SUM(H40:H44)</f>
        <v>1599703.3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1">
        <v>337899.53</v>
      </c>
      <c r="F40" s="136">
        <v>0</v>
      </c>
      <c r="G40" s="136">
        <f>E40-F40</f>
        <v>337899.53</v>
      </c>
      <c r="H40" s="136">
        <v>130824.35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1345042.87</v>
      </c>
      <c r="F44" s="136">
        <f>data!F47</f>
        <v>0</v>
      </c>
      <c r="G44" s="136">
        <f>E44-F44</f>
        <v>1345042.87</v>
      </c>
      <c r="H44" s="136">
        <v>1468878.95</v>
      </c>
    </row>
    <row r="45" spans="2:8" ht="21" customHeight="1">
      <c r="B45" s="172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2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2" ht="16.5" customHeight="1">
      <c r="B65" s="172" t="s">
        <v>145</v>
      </c>
      <c r="C65" s="165" t="s">
        <v>269</v>
      </c>
      <c r="D65" s="162">
        <v>60</v>
      </c>
      <c r="E65" s="163">
        <f>SUM(E66:E89)</f>
        <v>14537419.219999999</v>
      </c>
      <c r="F65" s="163">
        <f>SUM(F66:F89)</f>
        <v>15777.9</v>
      </c>
      <c r="G65" s="163">
        <f>SUM(G66:G89)</f>
        <v>14521641.319999998</v>
      </c>
      <c r="H65" s="163">
        <f>SUM(H66:H89)</f>
        <v>11853829.27</v>
      </c>
    </row>
    <row r="66" spans="2:12" ht="22.5">
      <c r="B66" s="66" t="s">
        <v>146</v>
      </c>
      <c r="C66" s="62" t="s">
        <v>134</v>
      </c>
      <c r="D66" s="39">
        <v>61</v>
      </c>
      <c r="E66" s="136">
        <v>14287463.4</v>
      </c>
      <c r="F66" s="136">
        <v>15489.77</v>
      </c>
      <c r="G66" s="136">
        <f t="shared" ref="G66:G89" si="1">E66-F66</f>
        <v>14271973.630000001</v>
      </c>
      <c r="H66" s="136">
        <v>579916.56999999995</v>
      </c>
      <c r="J66" s="221">
        <v>315131.36</v>
      </c>
      <c r="K66" s="132">
        <v>-299641.59000000003</v>
      </c>
      <c r="L66" s="132">
        <f>SUM(J66:K66)</f>
        <v>15489.76999999996</v>
      </c>
    </row>
    <row r="67" spans="2:12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</row>
    <row r="68" spans="2:12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</row>
    <row r="69" spans="2:12" ht="17.25" customHeight="1">
      <c r="B69" s="66" t="s">
        <v>20</v>
      </c>
      <c r="C69" s="62" t="s">
        <v>52</v>
      </c>
      <c r="D69" s="41">
        <v>64</v>
      </c>
      <c r="E69" s="136">
        <v>774.43</v>
      </c>
      <c r="F69" s="136">
        <f>data!F76</f>
        <v>0</v>
      </c>
      <c r="G69" s="136">
        <f t="shared" si="1"/>
        <v>774.43</v>
      </c>
      <c r="H69" s="136">
        <v>0</v>
      </c>
    </row>
    <row r="70" spans="2:12" ht="13.5" customHeight="1">
      <c r="B70" s="66" t="s">
        <v>21</v>
      </c>
      <c r="C70" s="62" t="s">
        <v>137</v>
      </c>
      <c r="D70" s="39">
        <v>65</v>
      </c>
      <c r="E70" s="231">
        <v>236.24</v>
      </c>
      <c r="F70" s="136">
        <v>0</v>
      </c>
      <c r="G70" s="136">
        <f t="shared" si="1"/>
        <v>236.24</v>
      </c>
      <c r="H70" s="136">
        <v>11167943.529999999</v>
      </c>
      <c r="J70" s="221"/>
    </row>
    <row r="71" spans="2:12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</row>
    <row r="72" spans="2:12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</row>
    <row r="73" spans="2:12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</row>
    <row r="74" spans="2:12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</row>
    <row r="75" spans="2:12" ht="13.5" customHeight="1">
      <c r="B75" s="66" t="s">
        <v>114</v>
      </c>
      <c r="C75" s="62" t="s">
        <v>138</v>
      </c>
      <c r="D75" s="41">
        <v>70</v>
      </c>
      <c r="E75" s="136">
        <v>9107.86</v>
      </c>
      <c r="F75" s="136">
        <f>data!F82</f>
        <v>0</v>
      </c>
      <c r="G75" s="136">
        <f t="shared" si="1"/>
        <v>9107.86</v>
      </c>
      <c r="H75" s="136">
        <v>2429.44</v>
      </c>
    </row>
    <row r="76" spans="2:12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</row>
    <row r="77" spans="2:12" ht="15" customHeight="1">
      <c r="B77" s="66" t="s">
        <v>116</v>
      </c>
      <c r="C77" s="62" t="s">
        <v>153</v>
      </c>
      <c r="D77" s="41">
        <v>72</v>
      </c>
      <c r="E77" s="136">
        <v>177758.87</v>
      </c>
      <c r="F77" s="136">
        <f>data!F84</f>
        <v>0</v>
      </c>
      <c r="G77" s="136">
        <f t="shared" si="1"/>
        <v>177758.87</v>
      </c>
      <c r="H77" s="136">
        <v>27587.279999999999</v>
      </c>
    </row>
    <row r="78" spans="2:12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</row>
    <row r="79" spans="2:12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41297.629999999997</v>
      </c>
    </row>
    <row r="80" spans="2:12" ht="14.25" customHeight="1">
      <c r="B80" s="66" t="s">
        <v>155</v>
      </c>
      <c r="C80" s="62" t="s">
        <v>164</v>
      </c>
      <c r="D80" s="39">
        <v>75</v>
      </c>
      <c r="E80" s="136">
        <f>data!E87</f>
        <v>0</v>
      </c>
      <c r="F80" s="136">
        <f>data!F87</f>
        <v>0</v>
      </c>
      <c r="G80" s="136">
        <f t="shared" si="1"/>
        <v>0</v>
      </c>
      <c r="H80" s="136">
        <v>0</v>
      </c>
    </row>
    <row r="81" spans="2:12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</row>
    <row r="82" spans="2:12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</row>
    <row r="83" spans="2:12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</row>
    <row r="84" spans="2:12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</row>
    <row r="85" spans="2:12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</row>
    <row r="86" spans="2:12" ht="13.5" customHeight="1">
      <c r="B86" s="72" t="s">
        <v>161</v>
      </c>
      <c r="C86" s="62" t="s">
        <v>144</v>
      </c>
      <c r="D86" s="39">
        <v>81</v>
      </c>
      <c r="E86" s="136">
        <v>62078.42</v>
      </c>
      <c r="F86" s="136">
        <v>288.13</v>
      </c>
      <c r="G86" s="136">
        <f t="shared" si="1"/>
        <v>61790.29</v>
      </c>
      <c r="H86" s="136">
        <v>34654.82</v>
      </c>
      <c r="J86" s="221">
        <v>11490.74</v>
      </c>
      <c r="K86" s="132">
        <v>11202.61</v>
      </c>
      <c r="L86" s="132">
        <f>J86-K86</f>
        <v>288.1299999999992</v>
      </c>
    </row>
    <row r="87" spans="2:12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2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2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2" ht="15.75" customHeight="1">
      <c r="B90" s="172" t="s">
        <v>171</v>
      </c>
      <c r="C90" s="165" t="s">
        <v>170</v>
      </c>
      <c r="D90" s="164">
        <v>85</v>
      </c>
      <c r="E90" s="163">
        <f>SUM(E91:E94)+SUM(E95:E102)</f>
        <v>2733985.9499999997</v>
      </c>
      <c r="F90" s="163">
        <f>SUM(F91:F94)+SUM(F95:F102)</f>
        <v>0</v>
      </c>
      <c r="G90" s="163">
        <f>SUM(G91:G94)+SUM(G95:G102)</f>
        <v>2733985.9499999997</v>
      </c>
      <c r="H90" s="163">
        <f>SUM(H91:H94)+SUM(H95:H102)</f>
        <v>4500931.7</v>
      </c>
    </row>
    <row r="91" spans="2:12" ht="15" customHeight="1">
      <c r="B91" s="66" t="s">
        <v>172</v>
      </c>
      <c r="C91" s="62" t="s">
        <v>173</v>
      </c>
      <c r="D91" s="41">
        <v>86</v>
      </c>
      <c r="E91" s="136">
        <v>436.49</v>
      </c>
      <c r="F91" s="136">
        <f>data!F98</f>
        <v>0</v>
      </c>
      <c r="G91" s="136">
        <f>E91-F91</f>
        <v>436.49</v>
      </c>
      <c r="H91" s="136">
        <v>489.79</v>
      </c>
    </row>
    <row r="92" spans="2:12" ht="15" customHeight="1">
      <c r="B92" s="66" t="s">
        <v>18</v>
      </c>
      <c r="C92" s="62" t="s">
        <v>174</v>
      </c>
      <c r="D92" s="39">
        <v>87</v>
      </c>
      <c r="E92" s="136">
        <v>10640.68</v>
      </c>
      <c r="F92" s="136">
        <f>data!F99</f>
        <v>0</v>
      </c>
      <c r="G92" s="136">
        <f>E92-F92</f>
        <v>10640.68</v>
      </c>
      <c r="H92" s="136">
        <v>3439.24</v>
      </c>
    </row>
    <row r="93" spans="2:12" ht="15" customHeight="1">
      <c r="B93" s="66" t="s">
        <v>19</v>
      </c>
      <c r="C93" s="73" t="s">
        <v>175</v>
      </c>
      <c r="D93" s="41">
        <v>88</v>
      </c>
      <c r="E93" s="231">
        <v>2722908.78</v>
      </c>
      <c r="F93" s="136">
        <f>data!F100</f>
        <v>0</v>
      </c>
      <c r="G93" s="136">
        <f>E93-F93</f>
        <v>2722908.78</v>
      </c>
      <c r="H93" s="136">
        <v>4497002.67</v>
      </c>
    </row>
    <row r="94" spans="2:12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</row>
    <row r="95" spans="2:12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</row>
    <row r="96" spans="2:12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2" t="s">
        <v>184</v>
      </c>
      <c r="C103" s="165" t="s">
        <v>273</v>
      </c>
      <c r="D103" s="214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2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2" t="s">
        <v>199</v>
      </c>
      <c r="C115" s="165" t="s">
        <v>202</v>
      </c>
      <c r="D115" s="162">
        <v>110</v>
      </c>
      <c r="E115" s="163">
        <f>SUM(E116:E118)</f>
        <v>157937</v>
      </c>
      <c r="F115" s="163">
        <f>SUM(F116:F118)</f>
        <v>0</v>
      </c>
      <c r="G115" s="163">
        <f>SUM(G116:G118)</f>
        <v>157937</v>
      </c>
      <c r="H115" s="163">
        <f>SUM(H116:H118)</f>
        <v>180397.29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157937</v>
      </c>
      <c r="F116" s="136">
        <f>data!F127</f>
        <v>0</v>
      </c>
      <c r="G116" s="136">
        <f>E116-F116</f>
        <v>157937</v>
      </c>
      <c r="H116" s="136">
        <v>180397.29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/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0</v>
      </c>
      <c r="F118" s="136">
        <f>data!F129</f>
        <v>0</v>
      </c>
      <c r="G118" s="136">
        <f>E118-F118</f>
        <v>0</v>
      </c>
      <c r="H118" s="136">
        <v>0</v>
      </c>
    </row>
    <row r="119" spans="2:10" ht="25.5" customHeight="1">
      <c r="B119" s="180" t="s">
        <v>201</v>
      </c>
      <c r="C119" s="215" t="s">
        <v>205</v>
      </c>
      <c r="D119" s="216">
        <v>114</v>
      </c>
      <c r="E119" s="217">
        <f>data!E130</f>
        <v>0</v>
      </c>
      <c r="F119" s="217">
        <f>data!F130</f>
        <v>0</v>
      </c>
      <c r="G119" s="217">
        <f>data!G130</f>
        <v>0</v>
      </c>
      <c r="H119" s="217">
        <v>0</v>
      </c>
    </row>
    <row r="120" spans="2:10" ht="18" customHeight="1">
      <c r="B120" s="218"/>
      <c r="C120" s="215" t="s">
        <v>204</v>
      </c>
      <c r="D120" s="144">
        <v>888</v>
      </c>
      <c r="E120" s="163">
        <f>SUM(E95:E119)+SUM(E64:E94)+SUM(E35:E63)+SUM(E6:E34)</f>
        <v>502374359</v>
      </c>
      <c r="F120" s="163">
        <f>SUM(F95:F119)+SUM(F64:F94)+SUM(F35:F63)+SUM(F6:F34)</f>
        <v>284944997</v>
      </c>
      <c r="G120" s="163">
        <f>SUM(G95:G119)+SUM(G64:G94)+SUM(G35:G63)+SUM(G6:G34)</f>
        <v>217429362.00000003</v>
      </c>
      <c r="H120" s="163">
        <f>SUM(H95:H119)+SUM(H64:H94)+SUM(H35:H63)+SUM(H6:H34)</f>
        <v>220705230.70999998</v>
      </c>
    </row>
    <row r="122" spans="2:10" ht="15" customHeight="1">
      <c r="B122" s="47"/>
      <c r="C122" s="26"/>
      <c r="D122" s="25"/>
      <c r="E122" s="225"/>
      <c r="F122" s="27"/>
      <c r="G122" s="27"/>
      <c r="H122" s="27"/>
      <c r="I122" s="174"/>
      <c r="J122" s="174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4"/>
      <c r="J123" s="174"/>
    </row>
    <row r="124" spans="2:10" ht="15" hidden="1" customHeight="1">
      <c r="B124" s="47"/>
      <c r="C124" s="26"/>
      <c r="D124" s="25"/>
      <c r="E124" s="229">
        <f>E8+E16+E39+E65+E90+E115</f>
        <v>125633074.00000001</v>
      </c>
      <c r="F124" s="229">
        <f>F8+F16+F39+F65+F90+F115</f>
        <v>71236249.25</v>
      </c>
      <c r="G124" s="229">
        <f>G8+G16+G39+G65+G90+G115</f>
        <v>54396824.75</v>
      </c>
      <c r="H124" s="229">
        <f>H8+H16+H39+H65+H90+H115</f>
        <v>55221406.999999993</v>
      </c>
      <c r="I124" s="174"/>
      <c r="J124" s="174"/>
    </row>
    <row r="125" spans="2:10" ht="15" customHeight="1">
      <c r="B125" s="48"/>
      <c r="C125" s="49"/>
      <c r="D125" s="28"/>
      <c r="E125" s="225"/>
      <c r="F125" s="27"/>
      <c r="G125" s="27"/>
      <c r="H125" s="27"/>
      <c r="I125" s="174"/>
      <c r="J125" s="174"/>
    </row>
    <row r="126" spans="2:10" ht="15" customHeight="1">
      <c r="B126" s="48"/>
      <c r="C126" s="49"/>
      <c r="D126" s="28"/>
      <c r="E126" s="225"/>
      <c r="F126" s="27"/>
      <c r="G126" s="27"/>
      <c r="H126" s="27"/>
      <c r="I126" s="174"/>
      <c r="J126" s="174"/>
    </row>
    <row r="127" spans="2:10" ht="15" customHeight="1">
      <c r="B127" s="48"/>
      <c r="C127" s="49"/>
      <c r="D127" s="28"/>
      <c r="E127" s="225"/>
      <c r="F127" s="27"/>
      <c r="G127" s="27"/>
      <c r="H127" s="27"/>
      <c r="I127" s="174"/>
      <c r="J127" s="174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4"/>
      <c r="J128" s="174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4"/>
      <c r="J129" s="174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4"/>
      <c r="J130" s="174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4"/>
      <c r="J131" s="174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4"/>
      <c r="J132" s="174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4"/>
      <c r="J133" s="174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4"/>
      <c r="J134" s="174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4"/>
      <c r="J135" s="174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4"/>
      <c r="J136" s="174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4"/>
      <c r="J137" s="174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4"/>
      <c r="J138" s="174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4"/>
      <c r="J139" s="174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4"/>
      <c r="J140" s="174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4"/>
      <c r="J141" s="174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4"/>
      <c r="J142" s="174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4"/>
      <c r="J143" s="174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4"/>
      <c r="J144" s="174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4"/>
      <c r="J145" s="174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4"/>
      <c r="J146" s="174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4"/>
      <c r="J147" s="174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4"/>
      <c r="J148" s="174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4"/>
      <c r="J149" s="174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4"/>
      <c r="J150" s="174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4"/>
      <c r="J151" s="174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4"/>
      <c r="J152" s="174"/>
    </row>
  </sheetData>
  <dataConsolidate/>
  <mergeCells count="2">
    <mergeCell ref="C2:C3"/>
    <mergeCell ref="E2:G3"/>
  </mergeCells>
  <phoneticPr fontId="0" type="noConversion"/>
  <conditionalFormatting sqref="E93 J66 J70 J86 E70 E40">
    <cfRule type="cellIs" dxfId="0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P112"/>
  <sheetViews>
    <sheetView showGridLines="0" showZeros="0" zoomScaleNormal="100" workbookViewId="0">
      <pane xSplit="1" ySplit="5" topLeftCell="B55" activePane="bottomRight" state="frozen"/>
      <selection pane="topRight" activeCell="B1" sqref="B1"/>
      <selection pane="bottomLeft" activeCell="A6" sqref="A6"/>
      <selection pane="bottomRight" activeCell="E74" sqref="E74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bestFit="1" customWidth="1"/>
    <col min="14" max="14" width="13.5" style="15" bestFit="1" customWidth="1"/>
    <col min="15" max="15" width="16.6640625" style="15" customWidth="1"/>
    <col min="16" max="16" width="10.83203125" style="15" bestFit="1" customWidth="1"/>
    <col min="17" max="16384" width="9.1640625" style="15"/>
  </cols>
  <sheetData>
    <row r="1" spans="2:16" ht="15" customHeight="1">
      <c r="C1" s="169" t="s">
        <v>321</v>
      </c>
    </row>
    <row r="2" spans="2:16" ht="15" customHeight="1">
      <c r="B2" s="18" t="s">
        <v>0</v>
      </c>
      <c r="C2" s="265" t="s">
        <v>15</v>
      </c>
      <c r="D2" s="18" t="s">
        <v>2</v>
      </c>
      <c r="E2" s="269" t="s">
        <v>322</v>
      </c>
      <c r="F2" s="238" t="s">
        <v>316</v>
      </c>
    </row>
    <row r="3" spans="2:16" ht="15.75" customHeight="1">
      <c r="B3" s="19" t="s">
        <v>3</v>
      </c>
      <c r="C3" s="266"/>
      <c r="D3" s="19" t="s">
        <v>4</v>
      </c>
      <c r="E3" s="270"/>
      <c r="F3" s="272"/>
    </row>
    <row r="4" spans="2:16" ht="15" customHeight="1">
      <c r="B4" s="19"/>
      <c r="C4" s="20"/>
      <c r="D4" s="19" t="s">
        <v>5</v>
      </c>
      <c r="E4" s="271"/>
      <c r="F4" s="273"/>
    </row>
    <row r="5" spans="2:16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6" ht="22.5" customHeight="1">
      <c r="B6" s="149"/>
      <c r="C6" s="150" t="s">
        <v>309</v>
      </c>
      <c r="D6" s="151">
        <v>115</v>
      </c>
      <c r="E6" s="152">
        <f>E7+E17+E71+E74</f>
        <v>54396824.750000007</v>
      </c>
      <c r="F6" s="152">
        <f>F7+F17+F71+F74</f>
        <v>55221407</v>
      </c>
      <c r="H6" s="221"/>
      <c r="M6" s="226"/>
      <c r="N6" s="153"/>
    </row>
    <row r="7" spans="2:16" ht="13.5" customHeight="1">
      <c r="B7" s="146" t="s">
        <v>13</v>
      </c>
      <c r="C7" s="147" t="s">
        <v>258</v>
      </c>
      <c r="D7" s="144">
        <v>116</v>
      </c>
      <c r="E7" s="145">
        <f>E8+E11+E14</f>
        <v>-30332369.830000002</v>
      </c>
      <c r="F7" s="145">
        <f>F8+F11+F14</f>
        <v>-25763456.760000002</v>
      </c>
      <c r="H7" s="156"/>
    </row>
    <row r="8" spans="2:16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16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3"/>
      <c r="N9" s="223"/>
      <c r="O9" s="223"/>
      <c r="P9" s="132"/>
    </row>
    <row r="10" spans="2:16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3"/>
      <c r="O10" s="223"/>
      <c r="P10" s="156"/>
    </row>
    <row r="11" spans="2:16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7"/>
      <c r="N11" s="223"/>
      <c r="O11" s="223"/>
      <c r="P11" s="223"/>
    </row>
    <row r="12" spans="2:16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7"/>
      <c r="N12" s="156"/>
      <c r="O12" s="156"/>
      <c r="P12" s="156"/>
    </row>
    <row r="13" spans="2:16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156"/>
      <c r="N13" s="156"/>
      <c r="O13" s="223"/>
      <c r="P13" s="222"/>
    </row>
    <row r="14" spans="2:16" ht="15" customHeight="1">
      <c r="B14" s="142" t="s">
        <v>117</v>
      </c>
      <c r="C14" s="143" t="s">
        <v>214</v>
      </c>
      <c r="D14" s="144">
        <v>123</v>
      </c>
      <c r="E14" s="145">
        <f>SUM(E15:E16)</f>
        <v>-30332369.830000002</v>
      </c>
      <c r="F14" s="145">
        <f>SUM(F15:F16)</f>
        <v>-25763456.760000002</v>
      </c>
      <c r="G14" s="156"/>
      <c r="H14" s="156"/>
      <c r="I14" s="156"/>
      <c r="J14" s="156"/>
      <c r="K14" s="156"/>
      <c r="L14" s="156"/>
      <c r="M14" s="220"/>
      <c r="N14" s="220"/>
      <c r="O14" s="223"/>
      <c r="P14" s="223"/>
    </row>
    <row r="15" spans="2:16" ht="22.5" customHeight="1">
      <c r="B15" s="86" t="s">
        <v>207</v>
      </c>
      <c r="C15" s="73" t="s">
        <v>215</v>
      </c>
      <c r="D15" s="78">
        <v>124</v>
      </c>
      <c r="E15" s="101">
        <v>-25763456.760000002</v>
      </c>
      <c r="F15" s="101">
        <v>-21802429.800000001</v>
      </c>
      <c r="G15" s="156"/>
      <c r="H15" s="156"/>
      <c r="I15" s="156"/>
      <c r="J15" s="156"/>
      <c r="K15" s="156"/>
      <c r="L15" s="156">
        <f>E15+E16</f>
        <v>-30332369.830000002</v>
      </c>
      <c r="M15" s="156"/>
      <c r="N15" s="156"/>
      <c r="O15" s="223"/>
      <c r="P15" s="223"/>
    </row>
    <row r="16" spans="2:16" ht="24" customHeight="1">
      <c r="B16" s="137" t="s">
        <v>18</v>
      </c>
      <c r="C16" s="138" t="s">
        <v>310</v>
      </c>
      <c r="D16" s="139">
        <v>125</v>
      </c>
      <c r="E16" s="140">
        <v>-4568913.07</v>
      </c>
      <c r="F16" s="140">
        <v>-3961026.96</v>
      </c>
      <c r="G16" s="156"/>
      <c r="H16" s="220"/>
      <c r="I16" s="156"/>
      <c r="J16" s="156"/>
      <c r="K16" s="156"/>
      <c r="L16" s="224"/>
      <c r="M16" s="220"/>
      <c r="N16" s="220"/>
      <c r="O16" s="220"/>
      <c r="P16" s="223"/>
    </row>
    <row r="17" spans="2:16" ht="15.75" customHeight="1">
      <c r="B17" s="89" t="s">
        <v>14</v>
      </c>
      <c r="C17" s="80" t="s">
        <v>311</v>
      </c>
      <c r="D17" s="23">
        <v>126</v>
      </c>
      <c r="E17" s="99">
        <f>E18+E23+E31+E42+E64</f>
        <v>84502758.930000007</v>
      </c>
      <c r="F17" s="99">
        <f>F18+F23+F31+F42+F64</f>
        <v>80771668.960000008</v>
      </c>
      <c r="G17" s="156"/>
      <c r="H17" s="156"/>
      <c r="I17" s="156"/>
      <c r="J17" s="156"/>
      <c r="K17" s="156"/>
      <c r="L17" s="156"/>
      <c r="M17" s="230"/>
      <c r="N17" s="156"/>
      <c r="O17" s="156"/>
      <c r="P17" s="223"/>
    </row>
    <row r="18" spans="2:16" ht="15" customHeight="1">
      <c r="B18" s="89" t="s">
        <v>119</v>
      </c>
      <c r="C18" s="80" t="s">
        <v>261</v>
      </c>
      <c r="D18" s="23">
        <v>127</v>
      </c>
      <c r="E18" s="102">
        <f>SUM(E19:E22)</f>
        <v>345230.44</v>
      </c>
      <c r="F18" s="102">
        <f>SUM(F19:F22)</f>
        <v>1109038.17</v>
      </c>
      <c r="G18" s="156"/>
      <c r="H18" s="156"/>
      <c r="I18" s="156"/>
      <c r="J18" s="156"/>
      <c r="K18" s="156"/>
      <c r="L18" s="156"/>
      <c r="M18" s="224"/>
      <c r="N18" s="156"/>
      <c r="O18" s="156"/>
      <c r="P18" s="223"/>
    </row>
    <row r="19" spans="2:16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20"/>
      <c r="N19" s="156"/>
      <c r="O19" s="156"/>
      <c r="P19" s="223"/>
    </row>
    <row r="20" spans="2:16" ht="15" customHeight="1">
      <c r="B20" s="90" t="s">
        <v>18</v>
      </c>
      <c r="C20" s="79" t="s">
        <v>217</v>
      </c>
      <c r="D20" s="78">
        <v>129</v>
      </c>
      <c r="E20" s="101">
        <v>137495.5</v>
      </c>
      <c r="F20" s="101">
        <v>704089.23</v>
      </c>
      <c r="M20" s="224"/>
      <c r="N20" s="156"/>
      <c r="O20" s="156"/>
      <c r="P20" s="223"/>
    </row>
    <row r="21" spans="2:16" ht="15" customHeight="1">
      <c r="B21" s="90" t="s">
        <v>19</v>
      </c>
      <c r="C21" s="73" t="s">
        <v>219</v>
      </c>
      <c r="D21" s="78">
        <v>130</v>
      </c>
      <c r="E21" s="101">
        <v>207734.94</v>
      </c>
      <c r="F21" s="101">
        <v>404948.94</v>
      </c>
      <c r="M21" s="156"/>
      <c r="N21" s="156"/>
      <c r="O21" s="156"/>
      <c r="P21" s="223"/>
    </row>
    <row r="22" spans="2:16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3"/>
    </row>
    <row r="23" spans="2:16" ht="26.25" customHeight="1">
      <c r="B23" s="175" t="s">
        <v>121</v>
      </c>
      <c r="C23" s="143" t="s">
        <v>262</v>
      </c>
      <c r="D23" s="144">
        <v>132</v>
      </c>
      <c r="E23" s="145">
        <f>SUM(E24:E30)</f>
        <v>24850229.280000001</v>
      </c>
      <c r="F23" s="145">
        <f>SUM(F24:F30)</f>
        <v>28048868.43</v>
      </c>
      <c r="M23" s="156"/>
      <c r="N23" s="156"/>
      <c r="O23" s="153"/>
    </row>
    <row r="24" spans="2:16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3"/>
    </row>
    <row r="25" spans="2:16" ht="15.75" customHeight="1">
      <c r="B25" s="90" t="s">
        <v>18</v>
      </c>
      <c r="C25" s="73" t="s">
        <v>127</v>
      </c>
      <c r="D25" s="78">
        <v>134</v>
      </c>
      <c r="E25" s="101">
        <v>24850066.280000001</v>
      </c>
      <c r="F25" s="101">
        <v>28045868.43</v>
      </c>
      <c r="M25" s="156"/>
      <c r="N25" s="223"/>
    </row>
    <row r="26" spans="2:16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v>0</v>
      </c>
      <c r="M26" s="223"/>
      <c r="N26" s="223"/>
    </row>
    <row r="27" spans="2:16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v>0</v>
      </c>
      <c r="M27" s="223"/>
      <c r="N27" s="223"/>
    </row>
    <row r="28" spans="2:16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v>0</v>
      </c>
      <c r="M28" s="223"/>
      <c r="N28" s="223"/>
    </row>
    <row r="29" spans="2:16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v>0</v>
      </c>
    </row>
    <row r="30" spans="2:16" ht="22.5">
      <c r="B30" s="90" t="s">
        <v>23</v>
      </c>
      <c r="C30" s="73" t="s">
        <v>132</v>
      </c>
      <c r="D30" s="78">
        <v>139</v>
      </c>
      <c r="E30" s="101">
        <v>163</v>
      </c>
      <c r="F30" s="101">
        <v>3000</v>
      </c>
    </row>
    <row r="31" spans="2:16" ht="15" customHeight="1">
      <c r="B31" s="175" t="s">
        <v>123</v>
      </c>
      <c r="C31" s="143" t="s">
        <v>226</v>
      </c>
      <c r="D31" s="144">
        <v>140</v>
      </c>
      <c r="E31" s="145">
        <f>SUM(E32:E39)+SUM(E40:E41)</f>
        <v>411613.1</v>
      </c>
      <c r="F31" s="145">
        <f>SUM(F32:F39)+SUM(F40:F41)</f>
        <v>431803.66</v>
      </c>
    </row>
    <row r="32" spans="2:16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4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4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4" ht="15" customHeight="1">
      <c r="B35" s="90" t="s">
        <v>20</v>
      </c>
      <c r="C35" s="73" t="s">
        <v>230</v>
      </c>
      <c r="D35" s="78">
        <v>144</v>
      </c>
      <c r="E35" s="101">
        <v>411613.1</v>
      </c>
      <c r="F35" s="101">
        <v>431803.66</v>
      </c>
    </row>
    <row r="36" spans="2:14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4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4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4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4" ht="15" customHeight="1">
      <c r="B40" s="90" t="s">
        <v>113</v>
      </c>
      <c r="C40" s="73" t="s">
        <v>237</v>
      </c>
      <c r="D40" s="78">
        <v>149</v>
      </c>
      <c r="E40" s="101">
        <f>data!G175</f>
        <v>0</v>
      </c>
      <c r="F40" s="101">
        <v>0</v>
      </c>
    </row>
    <row r="41" spans="2:14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4" s="92" customFormat="1" ht="15" customHeight="1">
      <c r="B42" s="176" t="s">
        <v>145</v>
      </c>
      <c r="C42" s="143" t="s">
        <v>304</v>
      </c>
      <c r="D42" s="144">
        <v>151</v>
      </c>
      <c r="E42" s="145">
        <f>SUM(E43:E63)</f>
        <v>58895686.109999999</v>
      </c>
      <c r="F42" s="145">
        <f>SUM(F43:F63)</f>
        <v>51181958.700000003</v>
      </c>
      <c r="G42" s="154"/>
      <c r="H42" s="222"/>
      <c r="I42" s="153"/>
      <c r="J42" s="154"/>
      <c r="K42" s="154"/>
      <c r="L42" s="154"/>
    </row>
    <row r="43" spans="2:14" ht="15" customHeight="1">
      <c r="B43" s="87" t="s">
        <v>235</v>
      </c>
      <c r="C43" s="73" t="s">
        <v>62</v>
      </c>
      <c r="D43" s="78">
        <v>152</v>
      </c>
      <c r="E43" s="101">
        <v>46422200.460000001</v>
      </c>
      <c r="F43" s="101">
        <v>38409784.740000002</v>
      </c>
      <c r="H43" s="134"/>
      <c r="M43" s="220"/>
      <c r="N43" s="153"/>
    </row>
    <row r="44" spans="2:14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v>0</v>
      </c>
      <c r="H44" s="156"/>
    </row>
    <row r="45" spans="2:14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4" ht="15" customHeight="1">
      <c r="B46" s="90" t="s">
        <v>20</v>
      </c>
      <c r="C46" s="73" t="s">
        <v>244</v>
      </c>
      <c r="D46" s="78">
        <v>155</v>
      </c>
      <c r="E46" s="101">
        <v>2007012.11</v>
      </c>
      <c r="F46" s="101">
        <v>1765709.32</v>
      </c>
    </row>
    <row r="47" spans="2:14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4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101">
        <v>129967.89</v>
      </c>
      <c r="F51" s="101">
        <v>143333.45000000001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f>data!G189</f>
        <v>0</v>
      </c>
      <c r="F54" s="101"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3301.58</v>
      </c>
      <c r="F55" s="101">
        <v>3301.58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9951906.0999999996</v>
      </c>
      <c r="F56" s="101">
        <v>10595975.369999999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318416.09999999998</v>
      </c>
      <c r="F58" s="101">
        <v>263376.64000000001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62790.87</v>
      </c>
      <c r="F59" s="101"/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91</v>
      </c>
      <c r="F60" s="101">
        <v>477.6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v>0</v>
      </c>
    </row>
    <row r="64" spans="2:14" s="92" customFormat="1" ht="14.25" customHeight="1">
      <c r="B64" s="176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6" t="s">
        <v>199</v>
      </c>
      <c r="C71" s="143" t="s">
        <v>306</v>
      </c>
      <c r="D71" s="144">
        <v>180</v>
      </c>
      <c r="E71" s="145">
        <f>SUM(E72:E73)</f>
        <v>226435.65</v>
      </c>
      <c r="F71" s="145">
        <f>SUM(F72:F73)</f>
        <v>213194.8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226435.65</v>
      </c>
      <c r="F73" s="101">
        <v>213194.8</v>
      </c>
    </row>
    <row r="74" spans="2:12" s="92" customFormat="1" ht="21">
      <c r="B74" s="144" t="s">
        <v>201</v>
      </c>
      <c r="C74" s="177" t="s">
        <v>256</v>
      </c>
      <c r="D74" s="178">
        <v>183</v>
      </c>
      <c r="E74" s="179"/>
      <c r="F74" s="179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80"/>
      <c r="C75" s="181" t="s">
        <v>307</v>
      </c>
      <c r="D75" s="144">
        <v>999</v>
      </c>
      <c r="E75" s="145">
        <f>SUM(E40:E74)+SUM(E6:E39)</f>
        <v>217360863.34999999</v>
      </c>
      <c r="F75" s="145">
        <f>SUM(F40:F74)+SUM(F6:F39)</f>
        <v>220672433.19999999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9"/>
      <c r="F82" s="141"/>
    </row>
    <row r="83" spans="3:6" ht="15" customHeight="1">
      <c r="C83" s="26"/>
      <c r="D83" s="25"/>
      <c r="E83" s="219"/>
      <c r="F83" s="141"/>
    </row>
    <row r="84" spans="3:6" ht="15" customHeight="1">
      <c r="C84" s="29"/>
      <c r="D84" s="25"/>
      <c r="E84" s="219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1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2016-09-26T12:42:37Z</cp:lastPrinted>
  <dcterms:created xsi:type="dcterms:W3CDTF">1998-03-03T20:15:39Z</dcterms:created>
  <dcterms:modified xsi:type="dcterms:W3CDTF">2016-12-27T07:51:36Z</dcterms:modified>
</cp:coreProperties>
</file>