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7635" yWindow="-15" windowWidth="7665" windowHeight="7770" firstSheet="1" activeTab="3"/>
  </bookViews>
  <sheets>
    <sheet name="Data" sheetId="8" state="hidden" r:id="rId1"/>
    <sheet name="VZaS-prvá strana" sheetId="4" r:id="rId2"/>
    <sheet name="Náklady" sheetId="9" r:id="rId3"/>
    <sheet name="Výnosy" sheetId="10" r:id="rId4"/>
  </sheets>
  <calcPr calcId="125725"/>
</workbook>
</file>

<file path=xl/calcChain.xml><?xml version="1.0" encoding="utf-8"?>
<calcChain xmlns="http://schemas.openxmlformats.org/spreadsheetml/2006/main">
  <c r="G78" i="10"/>
  <c r="G60"/>
  <c r="G59"/>
  <c r="G58"/>
  <c r="G11" i="9"/>
  <c r="G10"/>
  <c r="G9"/>
  <c r="G8"/>
  <c r="Q88" i="10" l="1"/>
  <c r="R85"/>
  <c r="G65"/>
  <c r="G64"/>
  <c r="G63"/>
  <c r="G62"/>
  <c r="G61"/>
  <c r="G57"/>
  <c r="G46"/>
  <c r="G45"/>
  <c r="G44"/>
  <c r="G43"/>
  <c r="G37"/>
  <c r="G36"/>
  <c r="G35"/>
  <c r="G34"/>
  <c r="G31"/>
  <c r="G30"/>
  <c r="G29"/>
  <c r="G28"/>
  <c r="G27"/>
  <c r="G26"/>
  <c r="G17"/>
  <c r="G10"/>
  <c r="G9"/>
  <c r="G36" i="9"/>
  <c r="G39"/>
  <c r="G54"/>
  <c r="G53"/>
  <c r="G52"/>
  <c r="G51"/>
  <c r="G50"/>
  <c r="G49"/>
  <c r="G48"/>
  <c r="G40"/>
  <c r="G34"/>
  <c r="G33"/>
  <c r="G32"/>
  <c r="G31"/>
  <c r="G30"/>
  <c r="G29"/>
  <c r="G28"/>
  <c r="G26"/>
  <c r="G25"/>
  <c r="G24"/>
  <c r="G22"/>
  <c r="G21"/>
  <c r="G20"/>
  <c r="G19"/>
  <c r="G18"/>
  <c r="G14"/>
  <c r="G15"/>
  <c r="G16"/>
  <c r="G13"/>
  <c r="I87" i="10"/>
  <c r="J87"/>
  <c r="K87"/>
  <c r="L87"/>
  <c r="M87"/>
  <c r="N87"/>
  <c r="O87"/>
  <c r="P87"/>
  <c r="E87"/>
  <c r="F87"/>
  <c r="G87"/>
  <c r="H87"/>
  <c r="F38" i="9"/>
  <c r="G38" s="1"/>
  <c r="F41"/>
  <c r="G41" s="1"/>
  <c r="E47"/>
  <c r="G47" s="1"/>
  <c r="F47"/>
  <c r="F18" i="10"/>
  <c r="G18" s="1"/>
  <c r="E19"/>
  <c r="F19"/>
  <c r="F16" s="1"/>
  <c r="F20"/>
  <c r="G20" s="1"/>
  <c r="E47"/>
  <c r="G47" s="1"/>
  <c r="F47"/>
  <c r="E48"/>
  <c r="G48" s="1"/>
  <c r="F48"/>
  <c r="E49"/>
  <c r="G49" s="1"/>
  <c r="F49"/>
  <c r="E44" i="9"/>
  <c r="H7" i="10"/>
  <c r="H11"/>
  <c r="H16"/>
  <c r="H25"/>
  <c r="H33"/>
  <c r="H38"/>
  <c r="H42"/>
  <c r="H51"/>
  <c r="H56"/>
  <c r="H66"/>
  <c r="E8"/>
  <c r="F8"/>
  <c r="F7" s="1"/>
  <c r="H46" i="9"/>
  <c r="H7"/>
  <c r="H12"/>
  <c r="H17"/>
  <c r="H23"/>
  <c r="H27"/>
  <c r="H37"/>
  <c r="F66"/>
  <c r="F61"/>
  <c r="F62"/>
  <c r="F63"/>
  <c r="F64"/>
  <c r="F68"/>
  <c r="F69"/>
  <c r="F17"/>
  <c r="F46"/>
  <c r="F12"/>
  <c r="F23"/>
  <c r="F27"/>
  <c r="F37"/>
  <c r="F43"/>
  <c r="F44"/>
  <c r="F45"/>
  <c r="F56"/>
  <c r="F57"/>
  <c r="F58"/>
  <c r="F59"/>
  <c r="F7"/>
  <c r="F12" i="10"/>
  <c r="F13"/>
  <c r="F14"/>
  <c r="F15"/>
  <c r="F22"/>
  <c r="F23"/>
  <c r="F24"/>
  <c r="F25"/>
  <c r="F33"/>
  <c r="F39"/>
  <c r="F40"/>
  <c r="F41"/>
  <c r="F50"/>
  <c r="G50" s="1"/>
  <c r="F52"/>
  <c r="F53"/>
  <c r="F54"/>
  <c r="F55"/>
  <c r="F56"/>
  <c r="F68"/>
  <c r="F69"/>
  <c r="F70"/>
  <c r="F71"/>
  <c r="F72"/>
  <c r="F73"/>
  <c r="G73" s="1"/>
  <c r="F74"/>
  <c r="F75"/>
  <c r="F67"/>
  <c r="E16"/>
  <c r="E7"/>
  <c r="E12"/>
  <c r="G12" s="1"/>
  <c r="E13"/>
  <c r="G13" s="1"/>
  <c r="E14"/>
  <c r="G14" s="1"/>
  <c r="E15"/>
  <c r="E22"/>
  <c r="G22" s="1"/>
  <c r="E23"/>
  <c r="G23" s="1"/>
  <c r="E24"/>
  <c r="E25"/>
  <c r="E33"/>
  <c r="E39"/>
  <c r="G39" s="1"/>
  <c r="E40"/>
  <c r="E41"/>
  <c r="G41" s="1"/>
  <c r="E52"/>
  <c r="G52" s="1"/>
  <c r="E53"/>
  <c r="G53" s="1"/>
  <c r="E54"/>
  <c r="G54" s="1"/>
  <c r="E55"/>
  <c r="G55" s="1"/>
  <c r="E56"/>
  <c r="E68"/>
  <c r="G68" s="1"/>
  <c r="E69"/>
  <c r="G69" s="1"/>
  <c r="E70"/>
  <c r="G70" s="1"/>
  <c r="E71"/>
  <c r="G71" s="1"/>
  <c r="E72"/>
  <c r="G72" s="1"/>
  <c r="E74"/>
  <c r="G74" s="1"/>
  <c r="E75"/>
  <c r="G75" s="1"/>
  <c r="E67"/>
  <c r="E37" i="9"/>
  <c r="E43"/>
  <c r="E45"/>
  <c r="G45" s="1"/>
  <c r="E7"/>
  <c r="E17"/>
  <c r="E23"/>
  <c r="E56"/>
  <c r="E57"/>
  <c r="G57" s="1"/>
  <c r="E58"/>
  <c r="G58" s="1"/>
  <c r="E59"/>
  <c r="G59" s="1"/>
  <c r="E61"/>
  <c r="G61" s="1"/>
  <c r="E62"/>
  <c r="G62" s="1"/>
  <c r="E63"/>
  <c r="G63" s="1"/>
  <c r="E64"/>
  <c r="E65"/>
  <c r="G65" s="1"/>
  <c r="E66"/>
  <c r="E67"/>
  <c r="G67" s="1"/>
  <c r="E68"/>
  <c r="G68" s="1"/>
  <c r="E69"/>
  <c r="G69" s="1"/>
  <c r="E12"/>
  <c r="E27"/>
  <c r="H60"/>
  <c r="H55"/>
  <c r="H42"/>
  <c r="G164" i="8"/>
  <c r="G163"/>
  <c r="G154"/>
  <c r="G155"/>
  <c r="G156"/>
  <c r="G157"/>
  <c r="G158"/>
  <c r="G159"/>
  <c r="G160"/>
  <c r="G153"/>
  <c r="G147"/>
  <c r="G138"/>
  <c r="G139"/>
  <c r="G140"/>
  <c r="G141"/>
  <c r="G142"/>
  <c r="G143"/>
  <c r="G144"/>
  <c r="G145"/>
  <c r="G137"/>
  <c r="G133"/>
  <c r="G131" s="1"/>
  <c r="G134"/>
  <c r="G135"/>
  <c r="G132"/>
  <c r="G124"/>
  <c r="G125"/>
  <c r="G126"/>
  <c r="G127"/>
  <c r="G128"/>
  <c r="G129"/>
  <c r="G130"/>
  <c r="G123"/>
  <c r="G120"/>
  <c r="G113" s="1"/>
  <c r="G121"/>
  <c r="G119"/>
  <c r="G110"/>
  <c r="G111"/>
  <c r="G112"/>
  <c r="G109"/>
  <c r="G102"/>
  <c r="G103"/>
  <c r="G104"/>
  <c r="G105"/>
  <c r="G106"/>
  <c r="G101"/>
  <c r="G98"/>
  <c r="G99"/>
  <c r="G97"/>
  <c r="G93"/>
  <c r="G94"/>
  <c r="G95"/>
  <c r="G92"/>
  <c r="G88"/>
  <c r="G89"/>
  <c r="G90"/>
  <c r="G87"/>
  <c r="G84"/>
  <c r="G82" s="1"/>
  <c r="G85"/>
  <c r="G83"/>
  <c r="G8" i="10" s="1"/>
  <c r="G66" i="8"/>
  <c r="G65"/>
  <c r="G64" s="1"/>
  <c r="G67"/>
  <c r="G68"/>
  <c r="G69"/>
  <c r="G70"/>
  <c r="G71"/>
  <c r="G72"/>
  <c r="G73"/>
  <c r="G61"/>
  <c r="G59" s="1"/>
  <c r="G62"/>
  <c r="G63"/>
  <c r="G60"/>
  <c r="G52"/>
  <c r="G53"/>
  <c r="G54"/>
  <c r="G55"/>
  <c r="G56"/>
  <c r="G57"/>
  <c r="G58"/>
  <c r="G51"/>
  <c r="G48"/>
  <c r="G46" s="1"/>
  <c r="G49"/>
  <c r="G47"/>
  <c r="G38"/>
  <c r="G39"/>
  <c r="G40"/>
  <c r="G37"/>
  <c r="G35"/>
  <c r="G28"/>
  <c r="G29"/>
  <c r="G30"/>
  <c r="G31"/>
  <c r="G32"/>
  <c r="G33"/>
  <c r="G27"/>
  <c r="G24"/>
  <c r="G25"/>
  <c r="G23"/>
  <c r="G18"/>
  <c r="G19"/>
  <c r="G20"/>
  <c r="G21"/>
  <c r="G17"/>
  <c r="G13"/>
  <c r="G14"/>
  <c r="G15"/>
  <c r="G12"/>
  <c r="G8"/>
  <c r="G9"/>
  <c r="G10"/>
  <c r="G7"/>
  <c r="E79" i="10"/>
  <c r="F79"/>
  <c r="H146" i="8"/>
  <c r="F146"/>
  <c r="E146"/>
  <c r="H136"/>
  <c r="F136"/>
  <c r="E136"/>
  <c r="H131"/>
  <c r="F131"/>
  <c r="E131"/>
  <c r="H122"/>
  <c r="F122"/>
  <c r="E122"/>
  <c r="H113"/>
  <c r="F113"/>
  <c r="E113"/>
  <c r="H108"/>
  <c r="F108"/>
  <c r="F107" s="1"/>
  <c r="E108"/>
  <c r="H107"/>
  <c r="H100"/>
  <c r="F100"/>
  <c r="E100"/>
  <c r="H96"/>
  <c r="F96"/>
  <c r="E96"/>
  <c r="H91"/>
  <c r="F91"/>
  <c r="E91"/>
  <c r="H86"/>
  <c r="F86"/>
  <c r="E86"/>
  <c r="H82"/>
  <c r="F82"/>
  <c r="E82"/>
  <c r="H64"/>
  <c r="F64"/>
  <c r="E64"/>
  <c r="H59"/>
  <c r="F59"/>
  <c r="E59"/>
  <c r="H50"/>
  <c r="F50"/>
  <c r="E50"/>
  <c r="H46"/>
  <c r="H6"/>
  <c r="H11"/>
  <c r="H16"/>
  <c r="H22"/>
  <c r="H26"/>
  <c r="H36"/>
  <c r="F46"/>
  <c r="E46"/>
  <c r="F36"/>
  <c r="F34" s="1"/>
  <c r="E36"/>
  <c r="F26"/>
  <c r="E26"/>
  <c r="G22"/>
  <c r="F22"/>
  <c r="E22"/>
  <c r="F16"/>
  <c r="E16"/>
  <c r="F11"/>
  <c r="E11"/>
  <c r="F6"/>
  <c r="E6"/>
  <c r="E46" i="9"/>
  <c r="G64" l="1"/>
  <c r="G60" s="1"/>
  <c r="E42"/>
  <c r="G40" i="10"/>
  <c r="G24"/>
  <c r="G6" i="8"/>
  <c r="G56" i="9"/>
  <c r="G15" i="10"/>
  <c r="E42"/>
  <c r="G79"/>
  <c r="G96" i="8"/>
  <c r="G122"/>
  <c r="G66" i="9"/>
  <c r="G67" i="10"/>
  <c r="G19"/>
  <c r="H34" i="8"/>
  <c r="E34"/>
  <c r="E74" s="1"/>
  <c r="E75" s="1"/>
  <c r="G44" i="9"/>
  <c r="G43"/>
  <c r="F42"/>
  <c r="F35" s="1"/>
  <c r="Q87" i="10"/>
  <c r="S85" s="1"/>
  <c r="G100" i="8"/>
  <c r="F74"/>
  <c r="F75" s="1"/>
  <c r="H74"/>
  <c r="H161"/>
  <c r="H162" s="1"/>
  <c r="H165" s="1"/>
  <c r="H166" s="1"/>
  <c r="G50"/>
  <c r="E21" i="10"/>
  <c r="E38"/>
  <c r="F38"/>
  <c r="F32" s="1"/>
  <c r="H32"/>
  <c r="H76" s="1"/>
  <c r="E107" i="8"/>
  <c r="E161" s="1"/>
  <c r="E162" s="1"/>
  <c r="E165" s="1"/>
  <c r="E166" s="1"/>
  <c r="G136"/>
  <c r="E51" i="10"/>
  <c r="F55" i="9"/>
  <c r="G37"/>
  <c r="G11" i="8"/>
  <c r="G16"/>
  <c r="G26"/>
  <c r="G36"/>
  <c r="G34" s="1"/>
  <c r="G86"/>
  <c r="G146"/>
  <c r="E66" i="10"/>
  <c r="G42"/>
  <c r="G91" i="8"/>
  <c r="G108"/>
  <c r="G107" s="1"/>
  <c r="G66" i="10"/>
  <c r="H35" i="9"/>
  <c r="H70" s="1"/>
  <c r="H71" s="1"/>
  <c r="G56" i="10"/>
  <c r="G38"/>
  <c r="H75" i="8"/>
  <c r="F161"/>
  <c r="F162" s="1"/>
  <c r="F165" s="1"/>
  <c r="F166" s="1"/>
  <c r="G55" i="9"/>
  <c r="G51" i="10"/>
  <c r="G11"/>
  <c r="E35" i="9"/>
  <c r="E11" i="10"/>
  <c r="F21"/>
  <c r="G21"/>
  <c r="E60" i="9"/>
  <c r="E55"/>
  <c r="F66" i="10"/>
  <c r="F51"/>
  <c r="F60" i="9"/>
  <c r="F42" i="10"/>
  <c r="F11"/>
  <c r="G33"/>
  <c r="E32"/>
  <c r="G25"/>
  <c r="G7"/>
  <c r="G23" i="9"/>
  <c r="G46"/>
  <c r="G27"/>
  <c r="G17"/>
  <c r="G12"/>
  <c r="G7"/>
  <c r="G16" i="10"/>
  <c r="G42" i="9" l="1"/>
  <c r="G35" s="1"/>
  <c r="G70" s="1"/>
  <c r="G71" s="1"/>
  <c r="F70"/>
  <c r="F71" s="1"/>
  <c r="G161" i="8"/>
  <c r="G162" s="1"/>
  <c r="G165" s="1"/>
  <c r="G166" s="1"/>
  <c r="G32" i="10"/>
  <c r="G76" s="1"/>
  <c r="G74" i="8"/>
  <c r="G75" s="1"/>
  <c r="E76" i="10"/>
  <c r="F76"/>
  <c r="E70" i="9"/>
  <c r="E71" s="1"/>
  <c r="H77" i="10"/>
  <c r="F77" l="1"/>
  <c r="F80" s="1"/>
  <c r="F81" s="1"/>
  <c r="E77"/>
  <c r="E80" s="1"/>
  <c r="H80"/>
  <c r="G77"/>
  <c r="G80" s="1"/>
  <c r="H81" l="1"/>
  <c r="E81"/>
  <c r="G81"/>
</calcChain>
</file>

<file path=xl/sharedStrings.xml><?xml version="1.0" encoding="utf-8"?>
<sst xmlns="http://schemas.openxmlformats.org/spreadsheetml/2006/main" count="518" uniqueCount="244">
  <si>
    <t>Výkaz ziskov a strát Úč ROPO SFOV 2 - 01</t>
  </si>
  <si>
    <t>IČO</t>
  </si>
  <si>
    <t>Názov účtovnej jednotky</t>
  </si>
  <si>
    <t>Sídlo účtovnej jednotky</t>
  </si>
  <si>
    <t>Ulica a číslo</t>
  </si>
  <si>
    <t>PSČ</t>
  </si>
  <si>
    <t>Názov obce</t>
  </si>
  <si>
    <t>Číslo telefónu</t>
  </si>
  <si>
    <t>Číslo faxu</t>
  </si>
  <si>
    <t>Zostavené dňa:</t>
  </si>
  <si>
    <t>Podpisový záznam osoby zodpovednej za zostavenie účtovnej závierky:</t>
  </si>
  <si>
    <t>Podpisový záznam osoby zodpovednej za vedenie účtovníctva:</t>
  </si>
  <si>
    <t>Náklady</t>
  </si>
  <si>
    <t>Čís. riadku</t>
  </si>
  <si>
    <t>Bezprostredne predchádzajúce účtovné obdobie</t>
  </si>
  <si>
    <t>Hlavná činnosť</t>
  </si>
  <si>
    <t>Podnikateľská činnosť</t>
  </si>
  <si>
    <t>Spolu</t>
  </si>
  <si>
    <t>a</t>
  </si>
  <si>
    <t>b</t>
  </si>
  <si>
    <t>c</t>
  </si>
  <si>
    <t>1</t>
  </si>
  <si>
    <t>2</t>
  </si>
  <si>
    <t>Spotreba materiálu</t>
  </si>
  <si>
    <t>Spotreba energie</t>
  </si>
  <si>
    <t>Spotreba ostatných neskladovateľných dodávok</t>
  </si>
  <si>
    <t>Predaný tovar</t>
  </si>
  <si>
    <t>Opravy a udržiavanie</t>
  </si>
  <si>
    <t>Cestovné</t>
  </si>
  <si>
    <t>Náklady na reprezentáciu</t>
  </si>
  <si>
    <t>Ostatné služby</t>
  </si>
  <si>
    <t>Mzdové náklady</t>
  </si>
  <si>
    <t>Ostatné sociálne poistenie</t>
  </si>
  <si>
    <t>Zákonné sociálne náklady</t>
  </si>
  <si>
    <t>Ostatné sociálne náklady</t>
  </si>
  <si>
    <t>Daň z nehnuteľností</t>
  </si>
  <si>
    <t>Ostatné dane a poplatky</t>
  </si>
  <si>
    <t>Odpis pohľadávky</t>
  </si>
  <si>
    <t>Úroky</t>
  </si>
  <si>
    <t>Kurzové straty</t>
  </si>
  <si>
    <t>Manká a škody</t>
  </si>
  <si>
    <t>Odpisy dlhodobého nehmotného a dlhodobého hmotného majetku</t>
  </si>
  <si>
    <t>Zostatková cena predaného dlhodobého nehmotného majetku a dlhodobého hmotného majetku</t>
  </si>
  <si>
    <t>Predané cenné papiere a podiely</t>
  </si>
  <si>
    <t>Predaný materiál</t>
  </si>
  <si>
    <t>Tržby za vlastné výrobky</t>
  </si>
  <si>
    <t>Tržby z predaja služieb</t>
  </si>
  <si>
    <t>Tržby za predaný tovar</t>
  </si>
  <si>
    <t>Zmena stavu zvierat</t>
  </si>
  <si>
    <t>Aktivácia materiálu a tovaru</t>
  </si>
  <si>
    <t>Aktivácia vnútroorganizačných služieb</t>
  </si>
  <si>
    <t>Aktivácia dlhodobého nehmotného majetku</t>
  </si>
  <si>
    <t>Aktivácia dlhodobého hmotného majetku</t>
  </si>
  <si>
    <t>Kurzové zisky</t>
  </si>
  <si>
    <t>Tržby z predaja dlhodobého nehmotného majetku a dlhodobého hmotného majetku</t>
  </si>
  <si>
    <t>Výnosy z dlhodobého finančného majetku</t>
  </si>
  <si>
    <t>Tržby z predaja cenných papierov a podielov</t>
  </si>
  <si>
    <t>Tržby z predaja materiálu</t>
  </si>
  <si>
    <t>Výnosy z krátkodobého finančného majetku</t>
  </si>
  <si>
    <t>Splatná daň z príjmov</t>
  </si>
  <si>
    <t>Dodatočne platená daň z príjmov</t>
  </si>
  <si>
    <t>Účtovná závierka</t>
  </si>
  <si>
    <t>-</t>
  </si>
  <si>
    <t>riadna</t>
  </si>
  <si>
    <t>mimoriadna</t>
  </si>
  <si>
    <t xml:space="preserve">Za obdobie </t>
  </si>
  <si>
    <t>Mesiac</t>
  </si>
  <si>
    <t>Rok</t>
  </si>
  <si>
    <t>od</t>
  </si>
  <si>
    <t>do</t>
  </si>
  <si>
    <t>e-mailová adresa</t>
  </si>
  <si>
    <t>Príloha č. 2 k opatreniu č. MF/25755/2007-31</t>
  </si>
  <si>
    <t>Číslo účtu alebo skupiny</t>
  </si>
  <si>
    <t>Výnosy, daň z príjmov a výsledok hospodárenia</t>
  </si>
  <si>
    <t>Bežné účtovné obdobie</t>
  </si>
  <si>
    <t>Spotrebované nákupy (r.002 až r.005)</t>
  </si>
  <si>
    <t>Služby (r. 007 až r.010)</t>
  </si>
  <si>
    <t>Osobné náklady (r. 012 až r.016)</t>
  </si>
  <si>
    <t>Dane a poplatky (r. 018 až r.020)</t>
  </si>
  <si>
    <t>Ostatné náklady na prevádzkovú činnosť                       (r. 022 až r.028)</t>
  </si>
  <si>
    <t>Kontrolné číslo súčet (r. 001 až r. 064)</t>
  </si>
  <si>
    <t>Účtové skupiny 50 až 58 celkom súčet                      (r.001+006+011+017+021+029+040+049+054)</t>
  </si>
  <si>
    <t>Zákonné sociálne poistenie</t>
  </si>
  <si>
    <t>Daň z motorových vozidiel</t>
  </si>
  <si>
    <t>Zmluvné pokuty, penále  a úroky z omeškania</t>
  </si>
  <si>
    <t>Ostatné pokuty, penále a úroky z omeškania</t>
  </si>
  <si>
    <t xml:space="preserve">Ostatné náklady na prevádzkovú činnosť            </t>
  </si>
  <si>
    <t>Odpisy, rezervy a opravné položky z prevádzkovej činnosti a finančnej činnosti a zúčtovanie časového rozlíšenia  (r.030+031+036+039)</t>
  </si>
  <si>
    <t>Rezervy a opravné položky z prevádzkovej činnosti  (r.032 až 035)</t>
  </si>
  <si>
    <t>Tvorba zákonných rezerv z prevádzkovej činnosti</t>
  </si>
  <si>
    <t>Tvorba ostatných rezerv z prevádzkovej činnosti</t>
  </si>
  <si>
    <t>Tvorba zákonných opravných položiek z prevádzkovej činnosti</t>
  </si>
  <si>
    <t>Tvorba ostatných opravných položiek z prevádzkovej činnosti</t>
  </si>
  <si>
    <t>Číslo riadku</t>
  </si>
  <si>
    <t>Rezervy a opravné položky z finančnej činnosti           (r.037 až 038)</t>
  </si>
  <si>
    <t>Tvorba rezerv z finančnej činnosti</t>
  </si>
  <si>
    <t>Tvorba opravných položiek z finančnej činnosti</t>
  </si>
  <si>
    <t>Zúčtovanie komplexných nákladov budúcich období</t>
  </si>
  <si>
    <t>Finančné náklady   (r.041 až r.048)</t>
  </si>
  <si>
    <t>Náklady na precenenie cenných papierov</t>
  </si>
  <si>
    <t>Náklady na krátkodobý finančný majetok</t>
  </si>
  <si>
    <t>Náklady na derivátové operácie</t>
  </si>
  <si>
    <t>Ostatné finančné náklady</t>
  </si>
  <si>
    <t>Manká a škody na finančnom majetku</t>
  </si>
  <si>
    <t>Mimoriadne náklady (r.050 až 053)</t>
  </si>
  <si>
    <t>Náklady na transfery a náklady z odvodu príjmov (r.055 až 063)</t>
  </si>
  <si>
    <t>Škody</t>
  </si>
  <si>
    <t xml:space="preserve">Tvorba rezerv </t>
  </si>
  <si>
    <t>Ostatné mimoriadne náklady</t>
  </si>
  <si>
    <t xml:space="preserve">Tvorba opravných položiek </t>
  </si>
  <si>
    <t>Náklady na transfery zo ŠR do št. rozp. org. a prísp. org.</t>
  </si>
  <si>
    <t>Náklady na transfery zo ŠR ostatným subjektom verejnej správy</t>
  </si>
  <si>
    <t>Náklady na transfery zo ŠR  subjektom mimo verejnej správy</t>
  </si>
  <si>
    <t>Náklady na transfery z rozpočtu obce alebo VÚC do rozp. org.  a prísp. org.  zriadených obcou alebo VÚC</t>
  </si>
  <si>
    <t>Náklady na transfery z rozpočtu obce alebo VÚC ostatným subjektom verejnej správy</t>
  </si>
  <si>
    <t>Náklady na transfery z rozpočtu obce alebo VÚC  subjektom mimo verejnej správy</t>
  </si>
  <si>
    <t>Náklady na ostatné transfery</t>
  </si>
  <si>
    <t>Náklady z odvodu príjmov</t>
  </si>
  <si>
    <t>Náklady z budúceho odvodu príjmov</t>
  </si>
  <si>
    <t>Kontrolné číslo súčet ( r. 065 až r. 138)</t>
  </si>
  <si>
    <t>Tržby za vlastné výkony a tovar (r.066 až 068)</t>
  </si>
  <si>
    <t>Zmena stavu vnútroorganizačných zásob (r.070 až 073)</t>
  </si>
  <si>
    <t>Zmena stavu nedokončenej výroby</t>
  </si>
  <si>
    <t>Zmena stavu polotovarov</t>
  </si>
  <si>
    <t>Zmena stavu výrobkov</t>
  </si>
  <si>
    <t>Aktivácia  (r.075 až 078)</t>
  </si>
  <si>
    <t>Daňové a colné výnosy a výnosy z poplatkov (r.080 až 082)</t>
  </si>
  <si>
    <t>Daňové a colné výnosy štátu</t>
  </si>
  <si>
    <t>Daňové výnosy samosprávy</t>
  </si>
  <si>
    <t>Výnosy z poplatkov</t>
  </si>
  <si>
    <t>Ostatné výnosy z prevádzkovej činnosti (r.084 až 089)</t>
  </si>
  <si>
    <t>Zmluvné pokuty, penále a úroky z omeškania</t>
  </si>
  <si>
    <t>Výnosy z odpísaných pohľadávok</t>
  </si>
  <si>
    <t xml:space="preserve">Ostatné výnosy z prevádzkovej činnosti </t>
  </si>
  <si>
    <t>Zúčtovanie rezerv a opravných položiek z prevádzkovej činnosti a finančnej činnosti a zúčtovanie časového rozlíšenia (r.091+096+099)</t>
  </si>
  <si>
    <t>Zúčtovanie rezerv a opravných položiek z prevádzkovej činnosti  (r.092 až 095)</t>
  </si>
  <si>
    <t>Zúčtovanie zákonných rezerv z prevádzkovej činnosti</t>
  </si>
  <si>
    <t>Zúčtovanie ostatných rezerv z prevádzkovej činnosti</t>
  </si>
  <si>
    <t>Zúčtovanie zákonných opravných položiek z prevádzkovej činnosti</t>
  </si>
  <si>
    <t>Zúčtovanie zostatných opravných položiek z prevádzkovej činnosti</t>
  </si>
  <si>
    <t>Zúčtovanie rezerv a opravných položiek z finančnej činnosti  (r.097 až 098)</t>
  </si>
  <si>
    <t>Zúčtovanie  rezerv z finančnej činnosti</t>
  </si>
  <si>
    <t>Zúčtovanie opravných položiek z finančnej činnosti</t>
  </si>
  <si>
    <t>Zúčtovanie komplexných výnosov budúcich období</t>
  </si>
  <si>
    <t>Finančné výnosy (r.101 až 108)</t>
  </si>
  <si>
    <t>Výnosy z precenenia cenných papierov</t>
  </si>
  <si>
    <t>Výnosy z derivátových operácií</t>
  </si>
  <si>
    <t>Ostatné finančné výnosy</t>
  </si>
  <si>
    <t>Mimoriadne výnosy  (r.110 až 113)</t>
  </si>
  <si>
    <t>Náhrady škôd</t>
  </si>
  <si>
    <t>Zúčtovanie rezerv</t>
  </si>
  <si>
    <t>Ostatné mimoriadne výnosy</t>
  </si>
  <si>
    <t>Výnosy z transferov a rozpočtových príjmov v štátnych rozpočtových organizáciách a príspevkových organizáciách (r.115 až r.123)</t>
  </si>
  <si>
    <t>Výnosy z bežných transferov zo ŠR</t>
  </si>
  <si>
    <t>Výnosy z kapitálových transferov zo ŠR</t>
  </si>
  <si>
    <t>Výnosy z bežných transferov od ostatných subjektov verejnej správy</t>
  </si>
  <si>
    <t>Výnosy z kapitálových  transferov od ostatných subjektov verejnej správy</t>
  </si>
  <si>
    <t>Výnosy z bežných transferov od Európskych spoločenstiev</t>
  </si>
  <si>
    <t>Výnosy z kapitálových  transferov od Európskych spoločenstiev</t>
  </si>
  <si>
    <t>Výnosy z bežných transferov od ostatných subjektov mimo verejnej správy</t>
  </si>
  <si>
    <t>Výnosy z kapitálových  transferov od ostatných subjektov mimo verejnej správy</t>
  </si>
  <si>
    <t>Výnosy z odvodu rozpočtových príjmov</t>
  </si>
  <si>
    <t>Výnosy z transferov a rozpočtových príjmov v obciach, VÚC a v rozpočtových organizáciách a príspevkových organizáciách zriadených obcou alebo VÚC (r.125 až r.133)</t>
  </si>
  <si>
    <t xml:space="preserve">Výnosy z bežných transferov a rozpočtových príjmov v obciach, VÚC a v rozpočtových organizáciách a príspevkových organizáciách zriadených obcou alebo VÚC </t>
  </si>
  <si>
    <t xml:space="preserve">Výnosy z kapitálových transferov a rozpočtových príjmov v obciach, VÚC a v rozpočtových organizáciách a príspevkových organizáciách zriadených obcou alebo VÚC </t>
  </si>
  <si>
    <t xml:space="preserve">Výnosy samosprávy z bežných transferov zo ŠR a od iných subjektov verejnej správy </t>
  </si>
  <si>
    <t xml:space="preserve">Výnosy samosprávy z kapitálových transferov zo ŠR a od iných subjektov verejnej správy </t>
  </si>
  <si>
    <t>Výnosy samosprávy z bežných transferov od Európskych spoločenstiev</t>
  </si>
  <si>
    <t>Výnosy samosprávy z kapitálových transferov od Európskych spoločenstiev</t>
  </si>
  <si>
    <t>Výnosy samosprávy z kapitálových transferov od ostatných subjektov mimo verejnej správy</t>
  </si>
  <si>
    <t>Výnosy samosprávy z bežných transferov od ostatných subjektov mimo verejnej správy</t>
  </si>
  <si>
    <t>Výnosy samosprávy z odvodu rozpočtových príjmov</t>
  </si>
  <si>
    <t>Účtová trieda 6 celkom súčet (r.065+069+074+079+083+090+100+109+114+124)</t>
  </si>
  <si>
    <t>Výsledok hospodárenia pred zdanením                               (r.134 mínus r. 064)(+/-)</t>
  </si>
  <si>
    <t>Výsledok hospodárenia po zdanení                                                  r.135 mínus (r. 136 a r. 137) (+/-)</t>
  </si>
  <si>
    <t>VÝKAZ  ZISKOV  A  STRÁT</t>
  </si>
  <si>
    <t>x</t>
  </si>
  <si>
    <t>F</t>
  </si>
  <si>
    <t>A</t>
  </si>
  <si>
    <t>K</t>
  </si>
  <si>
    <t>U</t>
  </si>
  <si>
    <t>L</t>
  </si>
  <si>
    <t>T</t>
  </si>
  <si>
    <t>N</t>
  </si>
  <si>
    <t>Á</t>
  </si>
  <si>
    <t xml:space="preserve"> </t>
  </si>
  <si>
    <t>E</t>
  </si>
  <si>
    <t>M</t>
  </si>
  <si>
    <t>O</t>
  </si>
  <si>
    <t>C</t>
  </si>
  <si>
    <t>I</t>
  </si>
  <si>
    <t xml:space="preserve">S </t>
  </si>
  <si>
    <t>P</t>
  </si>
  <si>
    <t xml:space="preserve">U </t>
  </si>
  <si>
    <t>F.</t>
  </si>
  <si>
    <t>D.</t>
  </si>
  <si>
    <t>R</t>
  </si>
  <si>
    <t>S</t>
  </si>
  <si>
    <t>V</t>
  </si>
  <si>
    <t>.</t>
  </si>
  <si>
    <t xml:space="preserve">. </t>
  </si>
  <si>
    <t>B</t>
  </si>
  <si>
    <t>D</t>
  </si>
  <si>
    <t>Y</t>
  </si>
  <si>
    <t>/</t>
  </si>
  <si>
    <t>r</t>
  </si>
  <si>
    <t>i</t>
  </si>
  <si>
    <t>d</t>
  </si>
  <si>
    <t>t</t>
  </si>
  <si>
    <t>e</t>
  </si>
  <si>
    <t>ľ</t>
  </si>
  <si>
    <t>s</t>
  </si>
  <si>
    <t>v</t>
  </si>
  <si>
    <t>o</t>
  </si>
  <si>
    <t>@</t>
  </si>
  <si>
    <t>n</t>
  </si>
  <si>
    <t>p</t>
  </si>
  <si>
    <t>k</t>
  </si>
  <si>
    <t>Podpisový záznam štatutárneho orgánu alebo člena štatutárneho orgánu účtovnej jednotky:</t>
  </si>
  <si>
    <t>HV</t>
  </si>
  <si>
    <t xml:space="preserve"> Ing. Miriam Lapuníková, MBA</t>
  </si>
  <si>
    <t xml:space="preserve"> Ing. Ivana Sklenková</t>
  </si>
  <si>
    <t>Ing. Martina Pohorelská</t>
  </si>
  <si>
    <t>DPH</t>
  </si>
  <si>
    <t xml:space="preserve">       generálna riaditeľka</t>
  </si>
  <si>
    <t xml:space="preserve">  ekonomická riaditeľka</t>
  </si>
  <si>
    <t xml:space="preserve">Náklady </t>
  </si>
  <si>
    <t>Výnosy</t>
  </si>
  <si>
    <t>12/2018</t>
  </si>
  <si>
    <t>1/2018</t>
  </si>
  <si>
    <t>2/2018</t>
  </si>
  <si>
    <t>3/2018</t>
  </si>
  <si>
    <t>4/2018</t>
  </si>
  <si>
    <t>5/2018</t>
  </si>
  <si>
    <t>6/2018</t>
  </si>
  <si>
    <t>7/2018</t>
  </si>
  <si>
    <t>8/2018</t>
  </si>
  <si>
    <t>9/2018</t>
  </si>
  <si>
    <t>10/2018</t>
  </si>
  <si>
    <t>11/2018</t>
  </si>
  <si>
    <t>Bezprostredne predchádzajúce účtovné obdobie  k 31.12.2017</t>
  </si>
  <si>
    <t>Bežné účtovné obdobie  k  31.01.2018</t>
  </si>
  <si>
    <r>
      <t xml:space="preserve">   </t>
    </r>
    <r>
      <rPr>
        <b/>
        <sz val="9"/>
        <rFont val="Arial CE"/>
        <family val="2"/>
        <charset val="238"/>
      </rPr>
      <t>Výkaz ziskov a strát  k  31.01.2018  v  Eur</t>
    </r>
  </si>
  <si>
    <t xml:space="preserve">            k    31.01.2018  ( v  eurách )</t>
  </si>
</sst>
</file>

<file path=xl/styles.xml><?xml version="1.0" encoding="utf-8"?>
<styleSheet xmlns="http://schemas.openxmlformats.org/spreadsheetml/2006/main">
  <numFmts count="1">
    <numFmt numFmtId="164" formatCode="000"/>
  </numFmts>
  <fonts count="21">
    <font>
      <sz val="10"/>
      <name val="Arial"/>
      <charset val="238"/>
    </font>
    <font>
      <sz val="10"/>
      <name val="Times New Roman CE"/>
      <charset val="238"/>
    </font>
    <font>
      <sz val="10"/>
      <name val="Arial CE"/>
      <charset val="238"/>
    </font>
    <font>
      <sz val="11"/>
      <name val="Arial"/>
      <family val="2"/>
      <charset val="238"/>
    </font>
    <font>
      <sz val="8"/>
      <name val="Times New Roman CE"/>
      <charset val="238"/>
    </font>
    <font>
      <sz val="8"/>
      <name val="Times New Roman CE"/>
      <family val="1"/>
      <charset val="238"/>
    </font>
    <font>
      <b/>
      <sz val="8"/>
      <name val="Times New Roman CE"/>
      <charset val="238"/>
    </font>
    <font>
      <b/>
      <sz val="10"/>
      <name val="Times New Roman CE"/>
      <charset val="238"/>
    </font>
    <font>
      <b/>
      <sz val="10"/>
      <name val="Arial CE"/>
      <charset val="238"/>
    </font>
    <font>
      <b/>
      <sz val="12"/>
      <name val="Arial CE"/>
      <family val="2"/>
      <charset val="238"/>
    </font>
    <font>
      <b/>
      <sz val="8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sz val="10"/>
      <name val="Arial CE"/>
      <family val="2"/>
      <charset val="238"/>
    </font>
    <font>
      <sz val="11"/>
      <name val="Arial CE"/>
      <family val="2"/>
      <charset val="238"/>
    </font>
    <font>
      <b/>
      <sz val="8"/>
      <name val="Arial"/>
      <family val="2"/>
      <charset val="238"/>
    </font>
    <font>
      <sz val="8"/>
      <name val="Arial CE"/>
      <family val="2"/>
      <charset val="238"/>
    </font>
    <font>
      <b/>
      <sz val="10"/>
      <name val="Arial"/>
      <family val="2"/>
      <charset val="238"/>
    </font>
    <font>
      <sz val="8"/>
      <color rgb="FFFF0000"/>
      <name val="Times New Roman CE"/>
      <family val="1"/>
      <charset val="238"/>
    </font>
    <font>
      <b/>
      <sz val="8"/>
      <color rgb="FFFF0000"/>
      <name val="Times New Roman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9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193">
    <xf numFmtId="0" fontId="0" fillId="0" borderId="0" xfId="0"/>
    <xf numFmtId="0" fontId="8" fillId="0" borderId="0" xfId="2" applyFont="1"/>
    <xf numFmtId="0" fontId="8" fillId="0" borderId="0" xfId="2" applyFont="1" applyAlignment="1"/>
    <xf numFmtId="0" fontId="8" fillId="0" borderId="0" xfId="2" applyFont="1" applyBorder="1"/>
    <xf numFmtId="0" fontId="8" fillId="0" borderId="1" xfId="2" applyFont="1" applyBorder="1"/>
    <xf numFmtId="0" fontId="8" fillId="0" borderId="1" xfId="2" applyFont="1" applyBorder="1" applyAlignment="1"/>
    <xf numFmtId="0" fontId="8" fillId="0" borderId="2" xfId="2" applyFont="1" applyBorder="1"/>
    <xf numFmtId="0" fontId="2" fillId="0" borderId="0" xfId="2" applyFont="1"/>
    <xf numFmtId="0" fontId="2" fillId="0" borderId="0" xfId="2" applyFont="1" applyBorder="1"/>
    <xf numFmtId="49" fontId="5" fillId="0" borderId="0" xfId="1" applyNumberFormat="1" applyFont="1" applyFill="1" applyBorder="1" applyAlignment="1">
      <alignment horizontal="center" vertical="center"/>
    </xf>
    <xf numFmtId="0" fontId="8" fillId="0" borderId="0" xfId="2" applyFont="1" applyAlignment="1">
      <alignment vertical="top" wrapText="1"/>
    </xf>
    <xf numFmtId="0" fontId="9" fillId="0" borderId="0" xfId="2" applyFont="1" applyAlignment="1"/>
    <xf numFmtId="0" fontId="8" fillId="0" borderId="0" xfId="2" applyFont="1" applyBorder="1" applyAlignment="1"/>
    <xf numFmtId="0" fontId="8" fillId="0" borderId="0" xfId="2" applyFont="1" applyAlignment="1">
      <alignment horizontal="center"/>
    </xf>
    <xf numFmtId="0" fontId="8" fillId="0" borderId="0" xfId="2" applyFont="1" applyBorder="1" applyAlignment="1">
      <alignment horizontal="center"/>
    </xf>
    <xf numFmtId="0" fontId="8" fillId="0" borderId="0" xfId="2" applyFont="1" applyBorder="1" applyAlignment="1">
      <alignment vertical="top" wrapText="1"/>
    </xf>
    <xf numFmtId="0" fontId="10" fillId="0" borderId="0" xfId="2" applyFont="1" applyBorder="1" applyAlignment="1">
      <alignment vertical="top" wrapText="1"/>
    </xf>
    <xf numFmtId="0" fontId="10" fillId="0" borderId="1" xfId="2" applyFont="1" applyBorder="1" applyAlignment="1">
      <alignment vertical="top" wrapText="1"/>
    </xf>
    <xf numFmtId="0" fontId="11" fillId="0" borderId="0" xfId="2" applyFont="1" applyBorder="1"/>
    <xf numFmtId="0" fontId="5" fillId="0" borderId="0" xfId="1" applyFont="1" applyFill="1" applyAlignment="1">
      <alignment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/>
    </xf>
    <xf numFmtId="164" fontId="6" fillId="0" borderId="1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 wrapText="1"/>
    </xf>
    <xf numFmtId="49" fontId="5" fillId="0" borderId="2" xfId="1" applyNumberFormat="1" applyFont="1" applyFill="1" applyBorder="1" applyAlignment="1">
      <alignment horizontal="center" vertical="center"/>
    </xf>
    <xf numFmtId="3" fontId="5" fillId="0" borderId="0" xfId="1" applyNumberFormat="1" applyFont="1" applyFill="1" applyBorder="1" applyAlignment="1">
      <alignment horizontal="center" vertical="center"/>
    </xf>
    <xf numFmtId="0" fontId="5" fillId="0" borderId="0" xfId="1" applyFont="1" applyFill="1" applyAlignment="1">
      <alignment vertical="center" wrapText="1"/>
    </xf>
    <xf numFmtId="49" fontId="5" fillId="0" borderId="0" xfId="1" applyNumberFormat="1" applyFont="1" applyFill="1" applyAlignment="1">
      <alignment horizontal="center" vertical="center"/>
    </xf>
    <xf numFmtId="3" fontId="5" fillId="0" borderId="0" xfId="1" applyNumberFormat="1" applyFont="1" applyFill="1" applyAlignment="1">
      <alignment horizontal="center" vertical="center"/>
    </xf>
    <xf numFmtId="0" fontId="5" fillId="0" borderId="1" xfId="1" applyFont="1" applyFill="1" applyBorder="1" applyAlignment="1">
      <alignment vertical="center" wrapText="1"/>
    </xf>
    <xf numFmtId="0" fontId="6" fillId="0" borderId="1" xfId="1" applyFont="1" applyFill="1" applyBorder="1" applyAlignment="1">
      <alignment vertical="center" wrapText="1"/>
    </xf>
    <xf numFmtId="164" fontId="5" fillId="0" borderId="1" xfId="1" applyNumberFormat="1" applyFont="1" applyFill="1" applyBorder="1" applyAlignment="1">
      <alignment horizontal="center" vertical="center"/>
    </xf>
    <xf numFmtId="0" fontId="6" fillId="0" borderId="0" xfId="1" applyFont="1" applyFill="1" applyAlignment="1">
      <alignment vertical="center"/>
    </xf>
    <xf numFmtId="0" fontId="5" fillId="0" borderId="3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/>
    </xf>
    <xf numFmtId="0" fontId="6" fillId="0" borderId="3" xfId="1" applyFont="1" applyFill="1" applyBorder="1" applyAlignment="1">
      <alignment vertical="center" wrapText="1"/>
    </xf>
    <xf numFmtId="0" fontId="6" fillId="0" borderId="1" xfId="1" applyFont="1" applyFill="1" applyBorder="1" applyAlignment="1">
      <alignment vertical="center"/>
    </xf>
    <xf numFmtId="0" fontId="5" fillId="0" borderId="1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vertical="center" wrapText="1"/>
    </xf>
    <xf numFmtId="2" fontId="6" fillId="2" borderId="5" xfId="1" applyNumberFormat="1" applyFont="1" applyFill="1" applyBorder="1" applyAlignment="1">
      <alignment horizontal="center" vertical="center"/>
    </xf>
    <xf numFmtId="2" fontId="5" fillId="2" borderId="5" xfId="1" applyNumberFormat="1" applyFont="1" applyFill="1" applyBorder="1" applyAlignment="1">
      <alignment horizontal="center" vertical="center"/>
    </xf>
    <xf numFmtId="2" fontId="6" fillId="0" borderId="1" xfId="1" applyNumberFormat="1" applyFont="1" applyFill="1" applyBorder="1" applyAlignment="1">
      <alignment horizontal="center" vertical="center"/>
    </xf>
    <xf numFmtId="2" fontId="6" fillId="0" borderId="1" xfId="1" applyNumberFormat="1" applyFont="1" applyFill="1" applyBorder="1" applyAlignment="1">
      <alignment horizontal="center" vertical="center" wrapText="1"/>
    </xf>
    <xf numFmtId="2" fontId="6" fillId="2" borderId="1" xfId="1" applyNumberFormat="1" applyFont="1" applyFill="1" applyBorder="1" applyAlignment="1">
      <alignment horizontal="center" vertical="center"/>
    </xf>
    <xf numFmtId="2" fontId="5" fillId="0" borderId="0" xfId="1" applyNumberFormat="1" applyFont="1" applyFill="1" applyBorder="1" applyAlignment="1">
      <alignment horizontal="center" vertical="center"/>
    </xf>
    <xf numFmtId="14" fontId="5" fillId="0" borderId="0" xfId="1" applyNumberFormat="1" applyFont="1" applyFill="1" applyBorder="1" applyAlignment="1">
      <alignment vertical="center"/>
    </xf>
    <xf numFmtId="2" fontId="6" fillId="0" borderId="0" xfId="1" applyNumberFormat="1" applyFont="1" applyFill="1" applyBorder="1" applyAlignment="1">
      <alignment horizontal="center" vertical="center"/>
    </xf>
    <xf numFmtId="4" fontId="6" fillId="2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4" fontId="6" fillId="2" borderId="1" xfId="1" applyNumberFormat="1" applyFont="1" applyFill="1" applyBorder="1" applyAlignment="1">
      <alignment horizontal="right" vertical="center"/>
    </xf>
    <xf numFmtId="0" fontId="6" fillId="2" borderId="1" xfId="1" applyFont="1" applyFill="1" applyBorder="1" applyAlignment="1">
      <alignment vertical="center" wrapText="1"/>
    </xf>
    <xf numFmtId="164" fontId="6" fillId="2" borderId="1" xfId="1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left" vertical="center" wrapText="1"/>
    </xf>
    <xf numFmtId="4" fontId="5" fillId="0" borderId="1" xfId="1" applyNumberFormat="1" applyFont="1" applyFill="1" applyBorder="1" applyAlignment="1">
      <alignment horizontal="right" vertical="center"/>
    </xf>
    <xf numFmtId="4" fontId="5" fillId="0" borderId="0" xfId="1" applyNumberFormat="1" applyFont="1" applyFill="1" applyBorder="1" applyAlignment="1">
      <alignment horizontal="right" vertical="center"/>
    </xf>
    <xf numFmtId="0" fontId="6" fillId="2" borderId="0" xfId="1" applyFont="1" applyFill="1" applyAlignment="1">
      <alignment horizontal="left" vertical="center" wrapText="1"/>
    </xf>
    <xf numFmtId="0" fontId="6" fillId="2" borderId="4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vertical="center" wrapText="1"/>
    </xf>
    <xf numFmtId="0" fontId="6" fillId="2" borderId="1" xfId="1" applyFont="1" applyFill="1" applyBorder="1" applyAlignment="1">
      <alignment vertical="center"/>
    </xf>
    <xf numFmtId="0" fontId="12" fillId="0" borderId="0" xfId="1" applyFont="1" applyAlignment="1" applyProtection="1">
      <alignment vertical="center" wrapText="1"/>
      <protection locked="0"/>
    </xf>
    <xf numFmtId="164" fontId="6" fillId="3" borderId="1" xfId="1" applyNumberFormat="1" applyFont="1" applyFill="1" applyBorder="1" applyAlignment="1">
      <alignment horizontal="center" vertical="center"/>
    </xf>
    <xf numFmtId="4" fontId="6" fillId="3" borderId="1" xfId="1" applyNumberFormat="1" applyFont="1" applyFill="1" applyBorder="1" applyAlignment="1">
      <alignment horizontal="right" vertical="center"/>
    </xf>
    <xf numFmtId="4" fontId="6" fillId="0" borderId="0" xfId="1" applyNumberFormat="1" applyFont="1" applyFill="1" applyAlignment="1">
      <alignment vertical="center"/>
    </xf>
    <xf numFmtId="0" fontId="14" fillId="0" borderId="1" xfId="2" applyFont="1" applyBorder="1" applyAlignment="1">
      <alignment horizontal="center"/>
    </xf>
    <xf numFmtId="0" fontId="14" fillId="0" borderId="0" xfId="2" applyFont="1" applyAlignment="1">
      <alignment horizontal="center"/>
    </xf>
    <xf numFmtId="0" fontId="14" fillId="0" borderId="1" xfId="2" applyFont="1" applyBorder="1" applyAlignment="1">
      <alignment vertical="top" wrapText="1"/>
    </xf>
    <xf numFmtId="0" fontId="14" fillId="0" borderId="0" xfId="2" applyFont="1"/>
    <xf numFmtId="0" fontId="14" fillId="0" borderId="1" xfId="2" applyFont="1" applyBorder="1"/>
    <xf numFmtId="0" fontId="14" fillId="0" borderId="1" xfId="2" applyFont="1" applyBorder="1" applyAlignment="1"/>
    <xf numFmtId="0" fontId="14" fillId="0" borderId="0" xfId="2" applyFont="1" applyBorder="1"/>
    <xf numFmtId="0" fontId="15" fillId="0" borderId="1" xfId="0" applyFont="1" applyBorder="1" applyAlignment="1">
      <alignment horizontal="center"/>
    </xf>
    <xf numFmtId="0" fontId="16" fillId="0" borderId="2" xfId="1" applyFont="1" applyBorder="1" applyAlignment="1">
      <alignment vertical="top" wrapText="1"/>
    </xf>
    <xf numFmtId="0" fontId="0" fillId="0" borderId="2" xfId="0" applyBorder="1" applyAlignment="1"/>
    <xf numFmtId="0" fontId="16" fillId="0" borderId="0" xfId="1" applyFont="1" applyBorder="1" applyAlignment="1">
      <alignment vertical="top" wrapText="1"/>
    </xf>
    <xf numFmtId="0" fontId="0" fillId="0" borderId="0" xfId="0" applyBorder="1" applyAlignment="1"/>
    <xf numFmtId="0" fontId="16" fillId="0" borderId="6" xfId="1" applyFont="1" applyBorder="1" applyAlignment="1">
      <alignment vertical="top" wrapText="1"/>
    </xf>
    <xf numFmtId="0" fontId="16" fillId="0" borderId="7" xfId="1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8" fillId="0" borderId="6" xfId="2" applyFont="1" applyBorder="1"/>
    <xf numFmtId="0" fontId="8" fillId="0" borderId="7" xfId="2" applyFont="1" applyBorder="1"/>
    <xf numFmtId="0" fontId="17" fillId="0" borderId="6" xfId="0" applyFont="1" applyBorder="1"/>
    <xf numFmtId="0" fontId="0" fillId="0" borderId="0" xfId="0" applyFill="1" applyBorder="1"/>
    <xf numFmtId="0" fontId="0" fillId="0" borderId="0" xfId="0" applyBorder="1"/>
    <xf numFmtId="0" fontId="0" fillId="0" borderId="7" xfId="0" applyBorder="1"/>
    <xf numFmtId="0" fontId="18" fillId="0" borderId="6" xfId="1" applyFont="1" applyBorder="1" applyAlignment="1"/>
    <xf numFmtId="0" fontId="18" fillId="0" borderId="0" xfId="1" applyFont="1" applyBorder="1" applyAlignment="1"/>
    <xf numFmtId="0" fontId="18" fillId="0" borderId="0" xfId="1" applyFont="1" applyBorder="1" applyAlignment="1">
      <alignment wrapText="1"/>
    </xf>
    <xf numFmtId="0" fontId="18" fillId="0" borderId="7" xfId="1" applyFont="1" applyBorder="1" applyAlignment="1">
      <alignment wrapText="1"/>
    </xf>
    <xf numFmtId="0" fontId="18" fillId="0" borderId="7" xfId="1" applyFont="1" applyBorder="1" applyAlignment="1"/>
    <xf numFmtId="0" fontId="18" fillId="0" borderId="8" xfId="1" applyFont="1" applyBorder="1" applyAlignment="1"/>
    <xf numFmtId="0" fontId="18" fillId="0" borderId="9" xfId="1" applyFont="1" applyBorder="1" applyAlignment="1"/>
    <xf numFmtId="0" fontId="18" fillId="0" borderId="9" xfId="1" applyFont="1" applyBorder="1" applyAlignment="1">
      <alignment wrapText="1"/>
    </xf>
    <xf numFmtId="0" fontId="18" fillId="0" borderId="10" xfId="1" applyFont="1" applyBorder="1" applyAlignment="1">
      <alignment wrapText="1"/>
    </xf>
    <xf numFmtId="0" fontId="18" fillId="0" borderId="10" xfId="1" applyFont="1" applyBorder="1" applyAlignment="1"/>
    <xf numFmtId="0" fontId="8" fillId="0" borderId="10" xfId="2" applyFont="1" applyBorder="1"/>
    <xf numFmtId="4" fontId="5" fillId="0" borderId="0" xfId="1" applyNumberFormat="1" applyFont="1" applyFill="1" applyBorder="1" applyAlignment="1">
      <alignment horizontal="center" vertical="center"/>
    </xf>
    <xf numFmtId="4" fontId="5" fillId="0" borderId="0" xfId="1" applyNumberFormat="1" applyFont="1" applyFill="1" applyAlignment="1">
      <alignment vertical="center"/>
    </xf>
    <xf numFmtId="4" fontId="5" fillId="0" borderId="0" xfId="1" applyNumberFormat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4" fontId="6" fillId="0" borderId="0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 applyProtection="1">
      <alignment horizontal="right" vertical="center"/>
      <protection hidden="1"/>
    </xf>
    <xf numFmtId="4" fontId="6" fillId="0" borderId="0" xfId="1" applyNumberFormat="1" applyFont="1" applyFill="1" applyBorder="1" applyAlignment="1" applyProtection="1">
      <alignment horizontal="right" vertical="center"/>
      <protection hidden="1"/>
    </xf>
    <xf numFmtId="49" fontId="6" fillId="0" borderId="0" xfId="1" applyNumberFormat="1" applyFont="1" applyFill="1" applyBorder="1" applyAlignment="1">
      <alignment horizontal="center" vertical="center"/>
    </xf>
    <xf numFmtId="4" fontId="5" fillId="0" borderId="11" xfId="1" applyNumberFormat="1" applyFont="1" applyFill="1" applyBorder="1" applyAlignment="1">
      <alignment horizontal="right" vertical="center"/>
    </xf>
    <xf numFmtId="4" fontId="5" fillId="0" borderId="1" xfId="1" applyNumberFormat="1" applyFont="1" applyFill="1" applyBorder="1" applyAlignment="1">
      <alignment vertical="center"/>
    </xf>
    <xf numFmtId="4" fontId="5" fillId="0" borderId="0" xfId="1" applyNumberFormat="1" applyFont="1" applyFill="1" applyAlignment="1">
      <alignment horizontal="center" vertical="center"/>
    </xf>
    <xf numFmtId="4" fontId="5" fillId="0" borderId="0" xfId="1" applyNumberFormat="1" applyFont="1" applyFill="1" applyAlignment="1">
      <alignment horizontal="right" vertical="center"/>
    </xf>
    <xf numFmtId="4" fontId="6" fillId="4" borderId="1" xfId="1" applyNumberFormat="1" applyFont="1" applyFill="1" applyBorder="1" applyAlignment="1">
      <alignment horizontal="right" vertical="center"/>
    </xf>
    <xf numFmtId="0" fontId="0" fillId="0" borderId="7" xfId="0" applyFill="1" applyBorder="1"/>
    <xf numFmtId="4" fontId="6" fillId="0" borderId="0" xfId="1" applyNumberFormat="1" applyFont="1" applyFill="1" applyBorder="1" applyAlignment="1">
      <alignment horizontal="center" vertical="center"/>
    </xf>
    <xf numFmtId="4" fontId="4" fillId="0" borderId="0" xfId="1" applyNumberFormat="1" applyFont="1" applyFill="1" applyAlignment="1">
      <alignment vertical="center"/>
    </xf>
    <xf numFmtId="4" fontId="6" fillId="0" borderId="1" xfId="1" applyNumberFormat="1" applyFont="1" applyFill="1" applyBorder="1" applyAlignment="1">
      <alignment horizontal="center" vertical="center"/>
    </xf>
    <xf numFmtId="0" fontId="19" fillId="0" borderId="0" xfId="1" applyFont="1" applyFill="1" applyAlignment="1">
      <alignment vertical="center"/>
    </xf>
    <xf numFmtId="3" fontId="20" fillId="0" borderId="0" xfId="1" applyNumberFormat="1" applyFont="1" applyFill="1" applyAlignment="1">
      <alignment horizontal="center" vertical="center"/>
    </xf>
    <xf numFmtId="49" fontId="5" fillId="0" borderId="0" xfId="1" applyNumberFormat="1" applyFont="1" applyFill="1" applyAlignment="1">
      <alignment horizontal="right" vertical="center"/>
    </xf>
    <xf numFmtId="49" fontId="5" fillId="0" borderId="0" xfId="1" applyNumberFormat="1" applyFont="1" applyFill="1" applyBorder="1" applyAlignment="1">
      <alignment horizontal="right" vertical="center"/>
    </xf>
    <xf numFmtId="4" fontId="6" fillId="6" borderId="0" xfId="1" applyNumberFormat="1" applyFont="1" applyFill="1" applyBorder="1" applyAlignment="1">
      <alignment horizontal="right" vertical="center"/>
    </xf>
    <xf numFmtId="4" fontId="6" fillId="0" borderId="0" xfId="1" applyNumberFormat="1" applyFont="1" applyFill="1" applyBorder="1" applyAlignment="1" applyProtection="1">
      <alignment horizontal="center" vertical="center"/>
      <protection hidden="1"/>
    </xf>
    <xf numFmtId="3" fontId="6" fillId="0" borderId="11" xfId="1" applyNumberFormat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 wrapText="1"/>
    </xf>
    <xf numFmtId="49" fontId="6" fillId="0" borderId="11" xfId="1" applyNumberFormat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center" vertical="center" wrapText="1"/>
    </xf>
    <xf numFmtId="3" fontId="6" fillId="0" borderId="11" xfId="1" applyNumberFormat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vertical="center" wrapText="1"/>
    </xf>
    <xf numFmtId="0" fontId="7" fillId="0" borderId="3" xfId="1" applyFont="1" applyFill="1" applyBorder="1" applyAlignment="1">
      <alignment vertical="center"/>
    </xf>
    <xf numFmtId="3" fontId="6" fillId="0" borderId="14" xfId="1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2" fontId="6" fillId="0" borderId="11" xfId="1" applyNumberFormat="1" applyFont="1" applyFill="1" applyBorder="1" applyAlignment="1">
      <alignment horizontal="center" vertical="center"/>
    </xf>
    <xf numFmtId="2" fontId="7" fillId="0" borderId="12" xfId="1" applyNumberFormat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2" fontId="6" fillId="0" borderId="14" xfId="1" applyNumberFormat="1" applyFont="1" applyFill="1" applyBorder="1" applyAlignment="1">
      <alignment horizontal="center" vertical="center"/>
    </xf>
    <xf numFmtId="2" fontId="7" fillId="0" borderId="2" xfId="1" applyNumberFormat="1" applyFont="1" applyFill="1" applyBorder="1" applyAlignment="1">
      <alignment horizontal="center" vertical="center"/>
    </xf>
    <xf numFmtId="2" fontId="7" fillId="0" borderId="15" xfId="1" applyNumberFormat="1" applyFont="1" applyFill="1" applyBorder="1" applyAlignment="1">
      <alignment horizontal="center" vertical="center"/>
    </xf>
    <xf numFmtId="2" fontId="7" fillId="0" borderId="8" xfId="1" applyNumberFormat="1" applyFont="1" applyFill="1" applyBorder="1" applyAlignment="1">
      <alignment horizontal="center" vertical="center"/>
    </xf>
    <xf numFmtId="2" fontId="7" fillId="0" borderId="9" xfId="1" applyNumberFormat="1" applyFont="1" applyFill="1" applyBorder="1" applyAlignment="1">
      <alignment horizontal="center" vertical="center"/>
    </xf>
    <xf numFmtId="2" fontId="7" fillId="0" borderId="10" xfId="1" applyNumberFormat="1" applyFont="1" applyFill="1" applyBorder="1" applyAlignment="1">
      <alignment horizontal="center" vertical="center"/>
    </xf>
    <xf numFmtId="2" fontId="6" fillId="0" borderId="11" xfId="1" applyNumberFormat="1" applyFont="1" applyFill="1" applyBorder="1" applyAlignment="1">
      <alignment horizontal="center" vertical="center" wrapText="1"/>
    </xf>
    <xf numFmtId="2" fontId="7" fillId="0" borderId="12" xfId="1" applyNumberFormat="1" applyFont="1" applyFill="1" applyBorder="1" applyAlignment="1">
      <alignment horizontal="center" vertical="center" wrapText="1"/>
    </xf>
    <xf numFmtId="2" fontId="7" fillId="0" borderId="13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vertical="center"/>
    </xf>
    <xf numFmtId="0" fontId="8" fillId="0" borderId="0" xfId="2" applyFont="1" applyAlignment="1"/>
    <xf numFmtId="0" fontId="8" fillId="0" borderId="0" xfId="2" applyFont="1" applyAlignment="1">
      <alignment horizontal="right"/>
    </xf>
    <xf numFmtId="0" fontId="9" fillId="0" borderId="0" xfId="2" applyFont="1" applyAlignment="1">
      <alignment horizontal="center" wrapText="1"/>
    </xf>
    <xf numFmtId="0" fontId="0" fillId="0" borderId="0" xfId="0" applyAlignment="1">
      <alignment horizontal="center"/>
    </xf>
    <xf numFmtId="0" fontId="8" fillId="0" borderId="0" xfId="2" applyFont="1" applyAlignment="1">
      <alignment horizontal="center" vertical="top" wrapText="1"/>
    </xf>
    <xf numFmtId="0" fontId="8" fillId="0" borderId="0" xfId="2" applyFont="1" applyAlignment="1">
      <alignment horizontal="left"/>
    </xf>
    <xf numFmtId="0" fontId="8" fillId="0" borderId="0" xfId="2" applyFont="1" applyAlignment="1">
      <alignment horizontal="left" vertical="top"/>
    </xf>
    <xf numFmtId="0" fontId="8" fillId="0" borderId="0" xfId="2" applyFont="1" applyBorder="1" applyAlignment="1">
      <alignment horizontal="right"/>
    </xf>
    <xf numFmtId="0" fontId="16" fillId="0" borderId="0" xfId="1" applyFont="1" applyBorder="1" applyAlignment="1">
      <alignment vertical="top" wrapText="1"/>
    </xf>
    <xf numFmtId="0" fontId="0" fillId="0" borderId="0" xfId="0" applyBorder="1" applyAlignment="1"/>
    <xf numFmtId="0" fontId="8" fillId="0" borderId="0" xfId="2" applyFont="1" applyBorder="1" applyAlignment="1"/>
    <xf numFmtId="0" fontId="16" fillId="0" borderId="14" xfId="1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" xfId="0" applyBorder="1" applyAlignment="1"/>
    <xf numFmtId="0" fontId="0" fillId="0" borderId="15" xfId="0" applyBorder="1" applyAlignment="1"/>
    <xf numFmtId="0" fontId="0" fillId="0" borderId="6" xfId="0" applyBorder="1" applyAlignment="1"/>
    <xf numFmtId="0" fontId="0" fillId="0" borderId="0" xfId="0" applyAlignment="1"/>
    <xf numFmtId="0" fontId="0" fillId="0" borderId="7" xfId="0" applyBorder="1" applyAlignment="1"/>
    <xf numFmtId="0" fontId="8" fillId="0" borderId="0" xfId="2" applyFont="1" applyAlignment="1">
      <alignment vertical="top" wrapText="1"/>
    </xf>
    <xf numFmtId="0" fontId="2" fillId="0" borderId="0" xfId="2" applyFont="1" applyAlignment="1">
      <alignment vertical="top" wrapText="1"/>
    </xf>
    <xf numFmtId="0" fontId="8" fillId="0" borderId="0" xfId="2" applyFont="1" applyAlignment="1">
      <alignment vertical="top"/>
    </xf>
    <xf numFmtId="0" fontId="2" fillId="0" borderId="9" xfId="2" applyFont="1" applyBorder="1" applyAlignment="1"/>
    <xf numFmtId="0" fontId="6" fillId="2" borderId="4" xfId="1" applyFont="1" applyFill="1" applyBorder="1" applyAlignment="1">
      <alignment vertical="center" wrapText="1"/>
    </xf>
    <xf numFmtId="0" fontId="7" fillId="2" borderId="3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 wrapText="1"/>
    </xf>
    <xf numFmtId="0" fontId="7" fillId="2" borderId="1" xfId="1" applyFont="1" applyFill="1" applyBorder="1" applyAlignment="1">
      <alignment vertical="center"/>
    </xf>
    <xf numFmtId="4" fontId="6" fillId="5" borderId="14" xfId="1" applyNumberFormat="1" applyFont="1" applyFill="1" applyBorder="1" applyAlignment="1">
      <alignment horizontal="center" vertical="center"/>
    </xf>
    <xf numFmtId="4" fontId="7" fillId="5" borderId="2" xfId="1" applyNumberFormat="1" applyFont="1" applyFill="1" applyBorder="1" applyAlignment="1">
      <alignment horizontal="center" vertical="center"/>
    </xf>
    <xf numFmtId="4" fontId="7" fillId="5" borderId="15" xfId="1" applyNumberFormat="1" applyFont="1" applyFill="1" applyBorder="1" applyAlignment="1">
      <alignment horizontal="center" vertical="center"/>
    </xf>
    <xf numFmtId="4" fontId="7" fillId="5" borderId="8" xfId="1" applyNumberFormat="1" applyFont="1" applyFill="1" applyBorder="1" applyAlignment="1">
      <alignment horizontal="center" vertical="center"/>
    </xf>
    <xf numFmtId="4" fontId="7" fillId="5" borderId="9" xfId="1" applyNumberFormat="1" applyFont="1" applyFill="1" applyBorder="1" applyAlignment="1">
      <alignment horizontal="center" vertical="center"/>
    </xf>
    <xf numFmtId="4" fontId="7" fillId="5" borderId="10" xfId="1" applyNumberFormat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vertical="center" wrapText="1"/>
    </xf>
    <xf numFmtId="0" fontId="7" fillId="3" borderId="1" xfId="1" applyFont="1" applyFill="1" applyBorder="1" applyAlignment="1">
      <alignment vertical="center"/>
    </xf>
  </cellXfs>
  <cellStyles count="4">
    <cellStyle name="Normal_Výkazy" xfId="1"/>
    <cellStyle name="normálne" xfId="0" builtinId="0"/>
    <cellStyle name="normálne_prva strana" xfId="2"/>
    <cellStyle name="normální_CF1999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"/>
  <dimension ref="A1:K166"/>
  <sheetViews>
    <sheetView showGridLines="0" showZeros="0" zoomScaleNormal="100" workbookViewId="0">
      <selection activeCell="C1" sqref="C1:C4"/>
    </sheetView>
  </sheetViews>
  <sheetFormatPr defaultColWidth="7.85546875" defaultRowHeight="21.75" customHeight="1"/>
  <cols>
    <col min="1" max="1" width="1" style="19" customWidth="1"/>
    <col min="2" max="2" width="19.85546875" style="44" customWidth="1"/>
    <col min="3" max="3" width="116.140625" style="29" customWidth="1"/>
    <col min="4" max="4" width="10.42578125" style="30" customWidth="1"/>
    <col min="5" max="5" width="12.42578125" style="30" customWidth="1"/>
    <col min="6" max="6" width="18.28515625" style="30" customWidth="1"/>
    <col min="7" max="7" width="10" style="31" customWidth="1"/>
    <col min="8" max="8" width="37" style="31" customWidth="1"/>
    <col min="9" max="16384" width="7.85546875" style="19"/>
  </cols>
  <sheetData>
    <row r="1" spans="2:11" ht="15" customHeight="1">
      <c r="B1" s="144" t="s">
        <v>72</v>
      </c>
      <c r="C1" s="144" t="s">
        <v>12</v>
      </c>
      <c r="D1" s="130" t="s">
        <v>93</v>
      </c>
      <c r="E1" s="136" t="s">
        <v>74</v>
      </c>
      <c r="F1" s="137"/>
      <c r="G1" s="138"/>
      <c r="H1" s="128" t="s">
        <v>14</v>
      </c>
      <c r="J1" s="54">
        <v>39814</v>
      </c>
      <c r="K1" s="54">
        <v>39844</v>
      </c>
    </row>
    <row r="2" spans="2:11" ht="15" customHeight="1">
      <c r="B2" s="129"/>
      <c r="C2" s="145"/>
      <c r="D2" s="129"/>
      <c r="E2" s="139"/>
      <c r="F2" s="140"/>
      <c r="G2" s="141"/>
      <c r="H2" s="129"/>
    </row>
    <row r="3" spans="2:11" ht="15" customHeight="1">
      <c r="B3" s="129"/>
      <c r="C3" s="129"/>
      <c r="D3" s="129"/>
      <c r="E3" s="130" t="s">
        <v>15</v>
      </c>
      <c r="F3" s="130" t="s">
        <v>16</v>
      </c>
      <c r="G3" s="132" t="s">
        <v>17</v>
      </c>
      <c r="H3" s="129"/>
    </row>
    <row r="4" spans="2:11" ht="11.25" customHeight="1">
      <c r="B4" s="131"/>
      <c r="C4" s="131"/>
      <c r="D4" s="131"/>
      <c r="E4" s="131"/>
      <c r="F4" s="129"/>
      <c r="G4" s="133"/>
      <c r="H4" s="129"/>
    </row>
    <row r="5" spans="2:11" ht="12" customHeight="1">
      <c r="B5" s="20" t="s">
        <v>18</v>
      </c>
      <c r="C5" s="21" t="s">
        <v>19</v>
      </c>
      <c r="D5" s="22" t="s">
        <v>20</v>
      </c>
      <c r="E5" s="22" t="s">
        <v>21</v>
      </c>
      <c r="F5" s="23" t="s">
        <v>22</v>
      </c>
      <c r="G5" s="24">
        <v>3</v>
      </c>
      <c r="H5" s="24">
        <v>4</v>
      </c>
    </row>
    <row r="6" spans="2:11" s="35" customFormat="1" ht="18" customHeight="1">
      <c r="B6" s="20">
        <v>50</v>
      </c>
      <c r="C6" s="33" t="s">
        <v>75</v>
      </c>
      <c r="D6" s="25">
        <v>1</v>
      </c>
      <c r="E6" s="48">
        <f>SUM(E7:E10)</f>
        <v>1752622.24</v>
      </c>
      <c r="F6" s="48">
        <f>SUM(F7:F10)</f>
        <v>347588.82999999996</v>
      </c>
      <c r="G6" s="48">
        <f>SUM(G7:G10)</f>
        <v>2100211.0700000003</v>
      </c>
      <c r="H6" s="48">
        <f>SUM(H7:H10)</f>
        <v>23525019.98</v>
      </c>
    </row>
    <row r="7" spans="2:11" ht="18" customHeight="1">
      <c r="B7" s="40">
        <v>501</v>
      </c>
      <c r="C7" s="32" t="s">
        <v>23</v>
      </c>
      <c r="D7" s="34">
        <v>2</v>
      </c>
      <c r="E7" s="53">
        <v>1372738.71</v>
      </c>
      <c r="F7" s="53">
        <v>8500.3700000000008</v>
      </c>
      <c r="G7" s="49">
        <f>E7+F7</f>
        <v>1381239.08</v>
      </c>
      <c r="H7" s="53">
        <v>17365745.309999999</v>
      </c>
    </row>
    <row r="8" spans="2:11" ht="18" customHeight="1">
      <c r="B8" s="40">
        <v>502</v>
      </c>
      <c r="C8" s="32" t="s">
        <v>24</v>
      </c>
      <c r="D8" s="34">
        <v>3</v>
      </c>
      <c r="E8" s="53">
        <v>379883.53</v>
      </c>
      <c r="F8" s="53">
        <v>171643.72</v>
      </c>
      <c r="G8" s="49">
        <f t="shared" ref="G8:G40" si="0">E8+F8</f>
        <v>551527.25</v>
      </c>
      <c r="H8" s="53">
        <v>3890265.69</v>
      </c>
    </row>
    <row r="9" spans="2:11" ht="18" customHeight="1">
      <c r="B9" s="40">
        <v>503</v>
      </c>
      <c r="C9" s="32" t="s">
        <v>25</v>
      </c>
      <c r="D9" s="34">
        <v>4</v>
      </c>
      <c r="E9" s="53"/>
      <c r="F9" s="53"/>
      <c r="G9" s="49">
        <f t="shared" si="0"/>
        <v>0</v>
      </c>
      <c r="H9" s="53"/>
    </row>
    <row r="10" spans="2:11" ht="18" customHeight="1">
      <c r="B10" s="40">
        <v>504</v>
      </c>
      <c r="C10" s="32" t="s">
        <v>26</v>
      </c>
      <c r="D10" s="34">
        <v>5</v>
      </c>
      <c r="E10" s="53"/>
      <c r="F10" s="53">
        <v>167444.74</v>
      </c>
      <c r="G10" s="49">
        <f t="shared" si="0"/>
        <v>167444.74</v>
      </c>
      <c r="H10" s="53">
        <v>2269008.98</v>
      </c>
    </row>
    <row r="11" spans="2:11" s="35" customFormat="1" ht="18" customHeight="1">
      <c r="B11" s="20">
        <v>51</v>
      </c>
      <c r="C11" s="33" t="s">
        <v>76</v>
      </c>
      <c r="D11" s="25">
        <v>6</v>
      </c>
      <c r="E11" s="48">
        <f>SUM(E12:E15)</f>
        <v>211734.54</v>
      </c>
      <c r="F11" s="48">
        <f>SUM(F12:F15)</f>
        <v>7561.67</v>
      </c>
      <c r="G11" s="48">
        <f>SUM(G12:G15)</f>
        <v>219296.21000000002</v>
      </c>
      <c r="H11" s="48">
        <f>SUM(H12:H15)</f>
        <v>3438610.41</v>
      </c>
    </row>
    <row r="12" spans="2:11" ht="18" customHeight="1">
      <c r="B12" s="40">
        <v>511</v>
      </c>
      <c r="C12" s="32" t="s">
        <v>27</v>
      </c>
      <c r="D12" s="34">
        <v>7</v>
      </c>
      <c r="E12" s="53">
        <v>35375.35</v>
      </c>
      <c r="F12" s="53"/>
      <c r="G12" s="49">
        <f t="shared" si="0"/>
        <v>35375.35</v>
      </c>
      <c r="H12" s="53">
        <v>1168778.03</v>
      </c>
    </row>
    <row r="13" spans="2:11" ht="18" customHeight="1">
      <c r="B13" s="40">
        <v>512</v>
      </c>
      <c r="C13" s="32" t="s">
        <v>28</v>
      </c>
      <c r="D13" s="34">
        <v>8</v>
      </c>
      <c r="E13" s="53">
        <v>47.72</v>
      </c>
      <c r="F13" s="53"/>
      <c r="G13" s="49">
        <f t="shared" si="0"/>
        <v>47.72</v>
      </c>
      <c r="H13" s="53">
        <v>5589.98</v>
      </c>
    </row>
    <row r="14" spans="2:11" ht="18" customHeight="1">
      <c r="B14" s="40">
        <v>513</v>
      </c>
      <c r="C14" s="32" t="s">
        <v>29</v>
      </c>
      <c r="D14" s="34">
        <v>9</v>
      </c>
      <c r="E14" s="53">
        <v>13.93</v>
      </c>
      <c r="F14" s="53"/>
      <c r="G14" s="49">
        <f t="shared" si="0"/>
        <v>13.93</v>
      </c>
      <c r="H14" s="53">
        <v>1453.13</v>
      </c>
    </row>
    <row r="15" spans="2:11" ht="18" customHeight="1">
      <c r="B15" s="40">
        <v>518</v>
      </c>
      <c r="C15" s="32" t="s">
        <v>30</v>
      </c>
      <c r="D15" s="34">
        <v>10</v>
      </c>
      <c r="E15" s="53">
        <v>176297.54</v>
      </c>
      <c r="F15" s="53">
        <v>7561.67</v>
      </c>
      <c r="G15" s="49">
        <f t="shared" si="0"/>
        <v>183859.21000000002</v>
      </c>
      <c r="H15" s="53">
        <v>2262789.27</v>
      </c>
    </row>
    <row r="16" spans="2:11" s="35" customFormat="1" ht="18" customHeight="1">
      <c r="B16" s="20">
        <v>52</v>
      </c>
      <c r="C16" s="33" t="s">
        <v>77</v>
      </c>
      <c r="D16" s="25">
        <v>11</v>
      </c>
      <c r="E16" s="48">
        <f>SUM(E17:E21)</f>
        <v>2361380.7000000002</v>
      </c>
      <c r="F16" s="48">
        <f>SUM(F17:F21)</f>
        <v>22635.16</v>
      </c>
      <c r="G16" s="48">
        <f>SUM(G17:G21)</f>
        <v>2384015.86</v>
      </c>
      <c r="H16" s="48">
        <f>SUM(H17:H21)</f>
        <v>27317690.590000004</v>
      </c>
    </row>
    <row r="17" spans="2:8" ht="20.25" customHeight="1">
      <c r="B17" s="40">
        <v>521</v>
      </c>
      <c r="C17" s="32" t="s">
        <v>31</v>
      </c>
      <c r="D17" s="34">
        <v>12</v>
      </c>
      <c r="E17" s="53">
        <v>1732459.58</v>
      </c>
      <c r="F17" s="53">
        <v>17012.310000000001</v>
      </c>
      <c r="G17" s="49">
        <f t="shared" si="0"/>
        <v>1749471.8900000001</v>
      </c>
      <c r="H17" s="53">
        <v>20104754.170000002</v>
      </c>
    </row>
    <row r="18" spans="2:8" ht="18" customHeight="1">
      <c r="B18" s="40">
        <v>524</v>
      </c>
      <c r="C18" s="32" t="s">
        <v>82</v>
      </c>
      <c r="D18" s="34">
        <v>13</v>
      </c>
      <c r="E18" s="53">
        <v>576311.93999999994</v>
      </c>
      <c r="F18" s="53">
        <v>5457.51</v>
      </c>
      <c r="G18" s="49">
        <f t="shared" si="0"/>
        <v>581769.44999999995</v>
      </c>
      <c r="H18" s="53">
        <v>6690057.0300000003</v>
      </c>
    </row>
    <row r="19" spans="2:8" ht="18" customHeight="1">
      <c r="B19" s="40">
        <v>525</v>
      </c>
      <c r="C19" s="32" t="s">
        <v>32</v>
      </c>
      <c r="D19" s="34">
        <v>14</v>
      </c>
      <c r="E19" s="53"/>
      <c r="F19" s="53"/>
      <c r="G19" s="49">
        <f t="shared" si="0"/>
        <v>0</v>
      </c>
      <c r="H19" s="53"/>
    </row>
    <row r="20" spans="2:8" ht="18" customHeight="1">
      <c r="B20" s="40">
        <v>527</v>
      </c>
      <c r="C20" s="32" t="s">
        <v>33</v>
      </c>
      <c r="D20" s="34">
        <v>15</v>
      </c>
      <c r="E20" s="53">
        <v>46025.49</v>
      </c>
      <c r="F20" s="53">
        <v>165.34</v>
      </c>
      <c r="G20" s="49">
        <f t="shared" si="0"/>
        <v>46190.829999999994</v>
      </c>
      <c r="H20" s="53">
        <v>445824.89</v>
      </c>
    </row>
    <row r="21" spans="2:8" ht="18" customHeight="1">
      <c r="B21" s="40">
        <v>528</v>
      </c>
      <c r="C21" s="32" t="s">
        <v>34</v>
      </c>
      <c r="D21" s="34">
        <v>16</v>
      </c>
      <c r="E21" s="53">
        <v>6583.69</v>
      </c>
      <c r="F21" s="53"/>
      <c r="G21" s="49">
        <f t="shared" si="0"/>
        <v>6583.69</v>
      </c>
      <c r="H21" s="53">
        <v>77054.5</v>
      </c>
    </row>
    <row r="22" spans="2:8" s="35" customFormat="1" ht="18" customHeight="1">
      <c r="B22" s="20">
        <v>53</v>
      </c>
      <c r="C22" s="33" t="s">
        <v>78</v>
      </c>
      <c r="D22" s="25">
        <v>17</v>
      </c>
      <c r="E22" s="48">
        <f>SUM(E23:E25)</f>
        <v>52911.55</v>
      </c>
      <c r="F22" s="48">
        <f>SUM(F23:F25)</f>
        <v>0</v>
      </c>
      <c r="G22" s="48">
        <f>SUM(G23:G25)</f>
        <v>52911.55</v>
      </c>
      <c r="H22" s="48">
        <f>SUM(H23:H25)</f>
        <v>964213.67999999993</v>
      </c>
    </row>
    <row r="23" spans="2:8" ht="18" customHeight="1">
      <c r="B23" s="40">
        <v>531</v>
      </c>
      <c r="C23" s="32" t="s">
        <v>83</v>
      </c>
      <c r="D23" s="34">
        <v>18</v>
      </c>
      <c r="E23" s="53">
        <v>114.22</v>
      </c>
      <c r="F23" s="53"/>
      <c r="G23" s="49">
        <f t="shared" si="0"/>
        <v>114.22</v>
      </c>
      <c r="H23" s="53"/>
    </row>
    <row r="24" spans="2:8" ht="18" customHeight="1">
      <c r="B24" s="40">
        <v>532</v>
      </c>
      <c r="C24" s="32" t="s">
        <v>35</v>
      </c>
      <c r="D24" s="34">
        <v>19</v>
      </c>
      <c r="E24" s="53"/>
      <c r="F24" s="53"/>
      <c r="G24" s="49">
        <f t="shared" si="0"/>
        <v>0</v>
      </c>
      <c r="H24" s="53">
        <v>86086.080000000002</v>
      </c>
    </row>
    <row r="25" spans="2:8" ht="18" customHeight="1">
      <c r="B25" s="40">
        <v>538</v>
      </c>
      <c r="C25" s="32" t="s">
        <v>36</v>
      </c>
      <c r="D25" s="34">
        <v>20</v>
      </c>
      <c r="E25" s="53">
        <v>52797.33</v>
      </c>
      <c r="F25" s="53"/>
      <c r="G25" s="49">
        <f t="shared" si="0"/>
        <v>52797.33</v>
      </c>
      <c r="H25" s="53">
        <v>878127.6</v>
      </c>
    </row>
    <row r="26" spans="2:8" s="35" customFormat="1" ht="22.5" customHeight="1">
      <c r="B26" s="20">
        <v>54</v>
      </c>
      <c r="C26" s="33" t="s">
        <v>79</v>
      </c>
      <c r="D26" s="25">
        <v>21</v>
      </c>
      <c r="E26" s="48">
        <f>SUM(E27:E33)</f>
        <v>155529.26</v>
      </c>
      <c r="F26" s="48">
        <f>SUM(F27:F33)</f>
        <v>0</v>
      </c>
      <c r="G26" s="48">
        <f>SUM(G27:G33)</f>
        <v>155529.26</v>
      </c>
      <c r="H26" s="48">
        <f>SUM(H27:H33)</f>
        <v>5357222.45</v>
      </c>
    </row>
    <row r="27" spans="2:8" s="35" customFormat="1" ht="22.5" customHeight="1">
      <c r="B27" s="40">
        <v>541</v>
      </c>
      <c r="C27" s="32" t="s">
        <v>42</v>
      </c>
      <c r="D27" s="34">
        <v>22</v>
      </c>
      <c r="E27" s="55"/>
      <c r="F27" s="55"/>
      <c r="G27" s="49">
        <f t="shared" si="0"/>
        <v>0</v>
      </c>
      <c r="H27" s="55"/>
    </row>
    <row r="28" spans="2:8" s="35" customFormat="1" ht="22.5" customHeight="1">
      <c r="B28" s="40">
        <v>542</v>
      </c>
      <c r="C28" s="32" t="s">
        <v>44</v>
      </c>
      <c r="D28" s="34">
        <v>23</v>
      </c>
      <c r="E28" s="55"/>
      <c r="F28" s="55"/>
      <c r="G28" s="49">
        <f t="shared" si="0"/>
        <v>0</v>
      </c>
      <c r="H28" s="55"/>
    </row>
    <row r="29" spans="2:8" ht="18" customHeight="1">
      <c r="B29" s="40">
        <v>544</v>
      </c>
      <c r="C29" s="32" t="s">
        <v>84</v>
      </c>
      <c r="D29" s="34">
        <v>24</v>
      </c>
      <c r="E29" s="53">
        <v>29283.35</v>
      </c>
      <c r="F29" s="53"/>
      <c r="G29" s="49">
        <f t="shared" si="0"/>
        <v>29283.35</v>
      </c>
      <c r="H29" s="53">
        <v>1633762.43</v>
      </c>
    </row>
    <row r="30" spans="2:8" ht="18" customHeight="1">
      <c r="B30" s="40">
        <v>545</v>
      </c>
      <c r="C30" s="32" t="s">
        <v>85</v>
      </c>
      <c r="D30" s="34">
        <v>25</v>
      </c>
      <c r="E30" s="53"/>
      <c r="F30" s="53"/>
      <c r="G30" s="49">
        <f t="shared" si="0"/>
        <v>0</v>
      </c>
      <c r="H30" s="53"/>
    </row>
    <row r="31" spans="2:8" ht="18" customHeight="1">
      <c r="B31" s="40">
        <v>546</v>
      </c>
      <c r="C31" s="32" t="s">
        <v>37</v>
      </c>
      <c r="D31" s="34">
        <v>26</v>
      </c>
      <c r="E31" s="53"/>
      <c r="F31" s="53"/>
      <c r="G31" s="49">
        <f t="shared" si="0"/>
        <v>0</v>
      </c>
      <c r="H31" s="53">
        <v>1234.49</v>
      </c>
    </row>
    <row r="32" spans="2:8" ht="21.75" customHeight="1">
      <c r="B32" s="40">
        <v>548</v>
      </c>
      <c r="C32" s="19" t="s">
        <v>86</v>
      </c>
      <c r="D32" s="34">
        <v>27</v>
      </c>
      <c r="E32" s="53">
        <v>125939.91</v>
      </c>
      <c r="F32" s="53"/>
      <c r="G32" s="49">
        <f t="shared" si="0"/>
        <v>125939.91</v>
      </c>
      <c r="H32" s="53">
        <v>3674667.87</v>
      </c>
    </row>
    <row r="33" spans="2:8" ht="24" customHeight="1">
      <c r="B33" s="40">
        <v>549</v>
      </c>
      <c r="C33" s="32" t="s">
        <v>40</v>
      </c>
      <c r="D33" s="34">
        <v>28</v>
      </c>
      <c r="E33" s="53">
        <v>306</v>
      </c>
      <c r="F33" s="53"/>
      <c r="G33" s="49">
        <f t="shared" si="0"/>
        <v>306</v>
      </c>
      <c r="H33" s="53">
        <v>47557.66</v>
      </c>
    </row>
    <row r="34" spans="2:8" s="35" customFormat="1" ht="31.5" customHeight="1">
      <c r="B34" s="20">
        <v>55</v>
      </c>
      <c r="C34" s="45" t="s">
        <v>87</v>
      </c>
      <c r="D34" s="25">
        <v>29</v>
      </c>
      <c r="E34" s="48">
        <f>E35+E36+E46+E49</f>
        <v>435780.55</v>
      </c>
      <c r="F34" s="48">
        <f>F35+F36+F46+F49</f>
        <v>23293.81</v>
      </c>
      <c r="G34" s="48">
        <f>G35+G36+G46+G49</f>
        <v>459074.36</v>
      </c>
      <c r="H34" s="48">
        <f>H35+H36+H46+H49</f>
        <v>11637702.559999999</v>
      </c>
    </row>
    <row r="35" spans="2:8" ht="24.75" customHeight="1">
      <c r="B35" s="40">
        <v>551</v>
      </c>
      <c r="C35" s="32" t="s">
        <v>41</v>
      </c>
      <c r="D35" s="34">
        <v>30</v>
      </c>
      <c r="E35" s="53">
        <v>435780.55</v>
      </c>
      <c r="F35" s="53">
        <v>23293.81</v>
      </c>
      <c r="G35" s="49">
        <f t="shared" si="0"/>
        <v>459074.36</v>
      </c>
      <c r="H35" s="53">
        <v>5126293.54</v>
      </c>
    </row>
    <row r="36" spans="2:8" s="35" customFormat="1" ht="22.5" customHeight="1">
      <c r="B36" s="20"/>
      <c r="C36" s="33" t="s">
        <v>88</v>
      </c>
      <c r="D36" s="25">
        <v>31</v>
      </c>
      <c r="E36" s="48">
        <f>SUM(E37:E40)</f>
        <v>0</v>
      </c>
      <c r="F36" s="48">
        <f>SUM(F37:F40)</f>
        <v>0</v>
      </c>
      <c r="G36" s="48">
        <f>SUM(G37:G40)</f>
        <v>0</v>
      </c>
      <c r="H36" s="48">
        <f>SUM(H37:H40)</f>
        <v>6511409.0199999996</v>
      </c>
    </row>
    <row r="37" spans="2:8" ht="17.25" customHeight="1">
      <c r="B37" s="40">
        <v>552</v>
      </c>
      <c r="C37" s="32" t="s">
        <v>89</v>
      </c>
      <c r="D37" s="34">
        <v>32</v>
      </c>
      <c r="E37" s="53"/>
      <c r="F37" s="53"/>
      <c r="G37" s="49">
        <f t="shared" si="0"/>
        <v>0</v>
      </c>
      <c r="H37" s="53">
        <v>8831.01</v>
      </c>
    </row>
    <row r="38" spans="2:8" ht="17.25" customHeight="1">
      <c r="B38" s="40">
        <v>553</v>
      </c>
      <c r="C38" s="32" t="s">
        <v>90</v>
      </c>
      <c r="D38" s="34">
        <v>33</v>
      </c>
      <c r="E38" s="53"/>
      <c r="F38" s="53"/>
      <c r="G38" s="49">
        <f t="shared" si="0"/>
        <v>0</v>
      </c>
      <c r="H38" s="53">
        <v>5517826.6200000001</v>
      </c>
    </row>
    <row r="39" spans="2:8" ht="24" customHeight="1">
      <c r="B39" s="40">
        <v>557</v>
      </c>
      <c r="C39" s="32" t="s">
        <v>91</v>
      </c>
      <c r="D39" s="34">
        <v>34</v>
      </c>
      <c r="E39" s="53"/>
      <c r="F39" s="53"/>
      <c r="G39" s="49">
        <f t="shared" si="0"/>
        <v>0</v>
      </c>
      <c r="H39" s="53">
        <v>38470.5</v>
      </c>
    </row>
    <row r="40" spans="2:8" ht="21.75" customHeight="1">
      <c r="B40" s="40">
        <v>558</v>
      </c>
      <c r="C40" s="32" t="s">
        <v>92</v>
      </c>
      <c r="D40" s="34">
        <v>35</v>
      </c>
      <c r="E40" s="53"/>
      <c r="F40" s="53"/>
      <c r="G40" s="49">
        <f t="shared" si="0"/>
        <v>0</v>
      </c>
      <c r="H40" s="53">
        <v>946280.89</v>
      </c>
    </row>
    <row r="41" spans="2:8" ht="15" customHeight="1">
      <c r="B41" s="144" t="s">
        <v>72</v>
      </c>
      <c r="C41" s="144" t="s">
        <v>12</v>
      </c>
      <c r="D41" s="130" t="s">
        <v>93</v>
      </c>
      <c r="E41" s="146" t="s">
        <v>74</v>
      </c>
      <c r="F41" s="147"/>
      <c r="G41" s="148"/>
      <c r="H41" s="152" t="s">
        <v>14</v>
      </c>
    </row>
    <row r="42" spans="2:8" ht="15" customHeight="1">
      <c r="B42" s="129"/>
      <c r="C42" s="145"/>
      <c r="D42" s="129"/>
      <c r="E42" s="149"/>
      <c r="F42" s="150"/>
      <c r="G42" s="151"/>
      <c r="H42" s="153"/>
    </row>
    <row r="43" spans="2:8" ht="15" customHeight="1">
      <c r="B43" s="129"/>
      <c r="C43" s="129"/>
      <c r="D43" s="129"/>
      <c r="E43" s="152" t="s">
        <v>15</v>
      </c>
      <c r="F43" s="152" t="s">
        <v>16</v>
      </c>
      <c r="G43" s="142" t="s">
        <v>17</v>
      </c>
      <c r="H43" s="153"/>
    </row>
    <row r="44" spans="2:8" ht="11.25" customHeight="1">
      <c r="B44" s="131"/>
      <c r="C44" s="131"/>
      <c r="D44" s="131"/>
      <c r="E44" s="154"/>
      <c r="F44" s="153"/>
      <c r="G44" s="143"/>
      <c r="H44" s="153"/>
    </row>
    <row r="45" spans="2:8" ht="12" customHeight="1">
      <c r="B45" s="20" t="s">
        <v>18</v>
      </c>
      <c r="C45" s="21" t="s">
        <v>19</v>
      </c>
      <c r="D45" s="22" t="s">
        <v>20</v>
      </c>
      <c r="E45" s="50" t="s">
        <v>21</v>
      </c>
      <c r="F45" s="51" t="s">
        <v>22</v>
      </c>
      <c r="G45" s="50">
        <v>3</v>
      </c>
      <c r="H45" s="50">
        <v>4</v>
      </c>
    </row>
    <row r="46" spans="2:8" s="35" customFormat="1" ht="22.5" customHeight="1">
      <c r="B46" s="41"/>
      <c r="C46" s="33" t="s">
        <v>94</v>
      </c>
      <c r="D46" s="25">
        <v>36</v>
      </c>
      <c r="E46" s="48">
        <f>SUM(E47:E48)</f>
        <v>0</v>
      </c>
      <c r="F46" s="48">
        <f>SUM(F47:F48)</f>
        <v>0</v>
      </c>
      <c r="G46" s="48">
        <f>SUM(G47:G48)</f>
        <v>0</v>
      </c>
      <c r="H46" s="48">
        <f>SUM(H47:H48)</f>
        <v>0</v>
      </c>
    </row>
    <row r="47" spans="2:8" ht="18" customHeight="1">
      <c r="B47" s="42">
        <v>554</v>
      </c>
      <c r="C47" s="37" t="s">
        <v>95</v>
      </c>
      <c r="D47" s="34">
        <v>37</v>
      </c>
      <c r="E47" s="53"/>
      <c r="F47" s="53"/>
      <c r="G47" s="49">
        <f t="shared" ref="G47:G73" si="1">E47+F47</f>
        <v>0</v>
      </c>
      <c r="H47" s="53"/>
    </row>
    <row r="48" spans="2:8" ht="23.25" customHeight="1">
      <c r="B48" s="42">
        <v>559</v>
      </c>
      <c r="C48" s="32" t="s">
        <v>96</v>
      </c>
      <c r="D48" s="34">
        <v>38</v>
      </c>
      <c r="E48" s="53"/>
      <c r="F48" s="53"/>
      <c r="G48" s="49">
        <f t="shared" si="1"/>
        <v>0</v>
      </c>
      <c r="H48" s="53"/>
    </row>
    <row r="49" spans="2:8" ht="18" customHeight="1">
      <c r="B49" s="40">
        <v>555</v>
      </c>
      <c r="C49" s="37" t="s">
        <v>97</v>
      </c>
      <c r="D49" s="34">
        <v>39</v>
      </c>
      <c r="E49" s="53"/>
      <c r="F49" s="53"/>
      <c r="G49" s="49">
        <f t="shared" si="1"/>
        <v>0</v>
      </c>
      <c r="H49" s="53"/>
    </row>
    <row r="50" spans="2:8" s="35" customFormat="1" ht="18" customHeight="1">
      <c r="B50" s="20">
        <v>56</v>
      </c>
      <c r="C50" s="38" t="s">
        <v>98</v>
      </c>
      <c r="D50" s="25">
        <v>40</v>
      </c>
      <c r="E50" s="48">
        <f>SUM(E51:E58)</f>
        <v>10.61</v>
      </c>
      <c r="F50" s="48">
        <f>SUM(F51:F58)</f>
        <v>0</v>
      </c>
      <c r="G50" s="48">
        <f>SUM(G51:G58)</f>
        <v>10.61</v>
      </c>
      <c r="H50" s="48">
        <f>SUM(H51:H58)</f>
        <v>6936.29</v>
      </c>
    </row>
    <row r="51" spans="2:8" ht="18" customHeight="1">
      <c r="B51" s="40">
        <v>561</v>
      </c>
      <c r="C51" s="32" t="s">
        <v>43</v>
      </c>
      <c r="D51" s="34">
        <v>41</v>
      </c>
      <c r="E51" s="53"/>
      <c r="F51" s="53"/>
      <c r="G51" s="49">
        <f t="shared" si="1"/>
        <v>0</v>
      </c>
      <c r="H51" s="53"/>
    </row>
    <row r="52" spans="2:8" ht="18" customHeight="1">
      <c r="B52" s="40">
        <v>562</v>
      </c>
      <c r="C52" s="32" t="s">
        <v>38</v>
      </c>
      <c r="D52" s="34">
        <v>42</v>
      </c>
      <c r="E52" s="53"/>
      <c r="F52" s="53"/>
      <c r="G52" s="49">
        <f t="shared" si="1"/>
        <v>0</v>
      </c>
      <c r="H52" s="53">
        <v>19.79</v>
      </c>
    </row>
    <row r="53" spans="2:8" ht="18" customHeight="1">
      <c r="B53" s="40">
        <v>563</v>
      </c>
      <c r="C53" s="32" t="s">
        <v>39</v>
      </c>
      <c r="D53" s="34">
        <v>43</v>
      </c>
      <c r="E53" s="53">
        <v>10.61</v>
      </c>
      <c r="F53" s="53"/>
      <c r="G53" s="49">
        <f t="shared" si="1"/>
        <v>10.61</v>
      </c>
      <c r="H53" s="53">
        <v>6916.5</v>
      </c>
    </row>
    <row r="54" spans="2:8" ht="18" customHeight="1">
      <c r="B54" s="40">
        <v>564</v>
      </c>
      <c r="C54" s="32" t="s">
        <v>99</v>
      </c>
      <c r="D54" s="34">
        <v>44</v>
      </c>
      <c r="E54" s="53"/>
      <c r="F54" s="53"/>
      <c r="G54" s="49">
        <f t="shared" si="1"/>
        <v>0</v>
      </c>
      <c r="H54" s="53"/>
    </row>
    <row r="55" spans="2:8" ht="18" customHeight="1">
      <c r="B55" s="40">
        <v>566</v>
      </c>
      <c r="C55" s="32" t="s">
        <v>100</v>
      </c>
      <c r="D55" s="34">
        <v>45</v>
      </c>
      <c r="E55" s="53"/>
      <c r="F55" s="53"/>
      <c r="G55" s="49">
        <f t="shared" si="1"/>
        <v>0</v>
      </c>
      <c r="H55" s="53"/>
    </row>
    <row r="56" spans="2:8" ht="18" customHeight="1">
      <c r="B56" s="40">
        <v>567</v>
      </c>
      <c r="C56" s="32" t="s">
        <v>101</v>
      </c>
      <c r="D56" s="34">
        <v>46</v>
      </c>
      <c r="E56" s="53"/>
      <c r="F56" s="53"/>
      <c r="G56" s="49">
        <f t="shared" si="1"/>
        <v>0</v>
      </c>
      <c r="H56" s="53"/>
    </row>
    <row r="57" spans="2:8" ht="18" customHeight="1">
      <c r="B57" s="40">
        <v>568</v>
      </c>
      <c r="C57" s="32" t="s">
        <v>102</v>
      </c>
      <c r="D57" s="34">
        <v>47</v>
      </c>
      <c r="E57" s="53"/>
      <c r="F57" s="53"/>
      <c r="G57" s="49">
        <f t="shared" si="1"/>
        <v>0</v>
      </c>
      <c r="H57" s="53"/>
    </row>
    <row r="58" spans="2:8" ht="18" customHeight="1">
      <c r="B58" s="40">
        <v>569</v>
      </c>
      <c r="C58" s="37" t="s">
        <v>103</v>
      </c>
      <c r="D58" s="34">
        <v>48</v>
      </c>
      <c r="E58" s="53"/>
      <c r="F58" s="53"/>
      <c r="G58" s="49">
        <f t="shared" si="1"/>
        <v>0</v>
      </c>
      <c r="H58" s="53"/>
    </row>
    <row r="59" spans="2:8" s="35" customFormat="1" ht="18" customHeight="1">
      <c r="B59" s="20">
        <v>57</v>
      </c>
      <c r="C59" s="39" t="s">
        <v>104</v>
      </c>
      <c r="D59" s="25">
        <v>49</v>
      </c>
      <c r="E59" s="48">
        <f>SUM(E60:E63)</f>
        <v>0</v>
      </c>
      <c r="F59" s="48">
        <f>SUM(F60:F63)</f>
        <v>0</v>
      </c>
      <c r="G59" s="48">
        <f>SUM(G60:G63)</f>
        <v>0</v>
      </c>
      <c r="H59" s="48">
        <f>SUM(H60:H63)</f>
        <v>0</v>
      </c>
    </row>
    <row r="60" spans="2:8" ht="18" customHeight="1">
      <c r="B60" s="40">
        <v>572</v>
      </c>
      <c r="C60" s="32" t="s">
        <v>106</v>
      </c>
      <c r="D60" s="34">
        <v>50</v>
      </c>
      <c r="E60" s="53"/>
      <c r="F60" s="53"/>
      <c r="G60" s="49">
        <f t="shared" si="1"/>
        <v>0</v>
      </c>
      <c r="H60" s="53"/>
    </row>
    <row r="61" spans="2:8" ht="18" customHeight="1">
      <c r="B61" s="40">
        <v>574</v>
      </c>
      <c r="C61" s="19" t="s">
        <v>107</v>
      </c>
      <c r="D61" s="34">
        <v>51</v>
      </c>
      <c r="E61" s="53"/>
      <c r="F61" s="53"/>
      <c r="G61" s="49">
        <f t="shared" si="1"/>
        <v>0</v>
      </c>
      <c r="H61" s="53"/>
    </row>
    <row r="62" spans="2:8" ht="18" customHeight="1">
      <c r="B62" s="40">
        <v>578</v>
      </c>
      <c r="C62" s="36" t="s">
        <v>108</v>
      </c>
      <c r="D62" s="34">
        <v>52</v>
      </c>
      <c r="E62" s="53"/>
      <c r="F62" s="53"/>
      <c r="G62" s="49">
        <f t="shared" si="1"/>
        <v>0</v>
      </c>
      <c r="H62" s="53"/>
    </row>
    <row r="63" spans="2:8" ht="18" customHeight="1">
      <c r="B63" s="40">
        <v>579</v>
      </c>
      <c r="C63" s="36" t="s">
        <v>109</v>
      </c>
      <c r="D63" s="34">
        <v>53</v>
      </c>
      <c r="E63" s="53"/>
      <c r="F63" s="53"/>
      <c r="G63" s="49">
        <f t="shared" si="1"/>
        <v>0</v>
      </c>
      <c r="H63" s="53"/>
    </row>
    <row r="64" spans="2:8" s="35" customFormat="1" ht="22.5" customHeight="1">
      <c r="B64" s="20">
        <v>58</v>
      </c>
      <c r="C64" s="38" t="s">
        <v>105</v>
      </c>
      <c r="D64" s="25">
        <v>54</v>
      </c>
      <c r="E64" s="48">
        <f>SUM(E65:E73)</f>
        <v>0</v>
      </c>
      <c r="F64" s="48">
        <f>SUM(F65:F73)</f>
        <v>0</v>
      </c>
      <c r="G64" s="48">
        <f>SUM(G65:G73)</f>
        <v>0</v>
      </c>
      <c r="H64" s="48">
        <f>SUM(H65:H73)</f>
        <v>0</v>
      </c>
    </row>
    <row r="65" spans="2:8" ht="18" customHeight="1">
      <c r="B65" s="40">
        <v>581</v>
      </c>
      <c r="C65" s="36" t="s">
        <v>110</v>
      </c>
      <c r="D65" s="34">
        <v>55</v>
      </c>
      <c r="E65" s="53"/>
      <c r="F65" s="53"/>
      <c r="G65" s="49">
        <f t="shared" si="1"/>
        <v>0</v>
      </c>
      <c r="H65" s="53"/>
    </row>
    <row r="66" spans="2:8" ht="22.5" customHeight="1">
      <c r="B66" s="40">
        <v>582</v>
      </c>
      <c r="C66" s="36" t="s">
        <v>111</v>
      </c>
      <c r="D66" s="34">
        <v>56</v>
      </c>
      <c r="E66" s="53"/>
      <c r="F66" s="53"/>
      <c r="G66" s="49">
        <f t="shared" si="1"/>
        <v>0</v>
      </c>
      <c r="H66" s="53"/>
    </row>
    <row r="67" spans="2:8" ht="24" customHeight="1">
      <c r="B67" s="40">
        <v>583</v>
      </c>
      <c r="C67" s="36" t="s">
        <v>112</v>
      </c>
      <c r="D67" s="34">
        <v>57</v>
      </c>
      <c r="E67" s="53"/>
      <c r="F67" s="53"/>
      <c r="G67" s="49">
        <f t="shared" si="1"/>
        <v>0</v>
      </c>
      <c r="H67" s="53"/>
    </row>
    <row r="68" spans="2:8" ht="25.5" customHeight="1">
      <c r="B68" s="40">
        <v>584</v>
      </c>
      <c r="C68" s="36" t="s">
        <v>113</v>
      </c>
      <c r="D68" s="34">
        <v>58</v>
      </c>
      <c r="E68" s="53"/>
      <c r="F68" s="53"/>
      <c r="G68" s="49">
        <f t="shared" si="1"/>
        <v>0</v>
      </c>
      <c r="H68" s="53"/>
    </row>
    <row r="69" spans="2:8" ht="24" customHeight="1">
      <c r="B69" s="40">
        <v>585</v>
      </c>
      <c r="C69" s="36" t="s">
        <v>114</v>
      </c>
      <c r="D69" s="34">
        <v>59</v>
      </c>
      <c r="E69" s="53"/>
      <c r="F69" s="53"/>
      <c r="G69" s="49">
        <f t="shared" si="1"/>
        <v>0</v>
      </c>
      <c r="H69" s="53"/>
    </row>
    <row r="70" spans="2:8" ht="24" customHeight="1">
      <c r="B70" s="40">
        <v>586</v>
      </c>
      <c r="C70" s="36" t="s">
        <v>115</v>
      </c>
      <c r="D70" s="34">
        <v>60</v>
      </c>
      <c r="E70" s="53"/>
      <c r="F70" s="53"/>
      <c r="G70" s="49">
        <f t="shared" si="1"/>
        <v>0</v>
      </c>
      <c r="H70" s="53"/>
    </row>
    <row r="71" spans="2:8" ht="18" customHeight="1">
      <c r="B71" s="40">
        <v>587</v>
      </c>
      <c r="C71" s="36" t="s">
        <v>116</v>
      </c>
      <c r="D71" s="34">
        <v>61</v>
      </c>
      <c r="E71" s="53"/>
      <c r="F71" s="53"/>
      <c r="G71" s="49">
        <f t="shared" si="1"/>
        <v>0</v>
      </c>
      <c r="H71" s="53"/>
    </row>
    <row r="72" spans="2:8" ht="18" customHeight="1">
      <c r="B72" s="40">
        <v>588</v>
      </c>
      <c r="C72" s="36" t="s">
        <v>117</v>
      </c>
      <c r="D72" s="34">
        <v>62</v>
      </c>
      <c r="E72" s="53"/>
      <c r="F72" s="53"/>
      <c r="G72" s="49">
        <f t="shared" si="1"/>
        <v>0</v>
      </c>
      <c r="H72" s="53"/>
    </row>
    <row r="73" spans="2:8" ht="18" customHeight="1">
      <c r="B73" s="40">
        <v>589</v>
      </c>
      <c r="C73" s="36" t="s">
        <v>118</v>
      </c>
      <c r="D73" s="34">
        <v>63</v>
      </c>
      <c r="E73" s="53"/>
      <c r="F73" s="53"/>
      <c r="G73" s="49">
        <f t="shared" si="1"/>
        <v>0</v>
      </c>
      <c r="H73" s="53"/>
    </row>
    <row r="74" spans="2:8" s="35" customFormat="1" ht="22.5" customHeight="1">
      <c r="B74" s="134" t="s">
        <v>81</v>
      </c>
      <c r="C74" s="135"/>
      <c r="D74" s="25">
        <v>64</v>
      </c>
      <c r="E74" s="48">
        <f>E6+E11+E16+E22+E26+E34+E50+E59+E64</f>
        <v>4969969.45</v>
      </c>
      <c r="F74" s="48">
        <f>F6+F11+F16+F22+F26+F34+F50+F59+F64</f>
        <v>401079.46999999991</v>
      </c>
      <c r="G74" s="48">
        <f>G6+G11+G16+G22+G26+G34+G50+G59+G64</f>
        <v>5371048.9200000009</v>
      </c>
      <c r="H74" s="48">
        <f>H6+H11+H16+H22+H26+H34+H50+H59+H64</f>
        <v>72247395.960000008</v>
      </c>
    </row>
    <row r="75" spans="2:8" s="35" customFormat="1" ht="18" customHeight="1">
      <c r="B75" s="155" t="s">
        <v>80</v>
      </c>
      <c r="C75" s="156"/>
      <c r="D75" s="25">
        <v>994</v>
      </c>
      <c r="E75" s="52">
        <f>SUM(E46:E74)+SUM(E6:E40)</f>
        <v>14909908.350000003</v>
      </c>
      <c r="F75" s="52">
        <f>SUM(F46:F74)+SUM(F6:F40)</f>
        <v>1203238.4100000001</v>
      </c>
      <c r="G75" s="52">
        <f>SUM(G46:G74)+SUM(G6:G40)</f>
        <v>16113146.76</v>
      </c>
      <c r="H75" s="52">
        <f>SUM(H46:H74)+SUM(H6:H40)</f>
        <v>223253596.90000004</v>
      </c>
    </row>
    <row r="76" spans="2:8" ht="21.75" customHeight="1">
      <c r="B76" s="43"/>
      <c r="C76" s="26"/>
      <c r="D76" s="9"/>
      <c r="E76" s="53"/>
      <c r="F76" s="53"/>
      <c r="G76" s="53"/>
      <c r="H76" s="53"/>
    </row>
    <row r="77" spans="2:8" ht="21.75" customHeight="1">
      <c r="B77" s="144" t="s">
        <v>72</v>
      </c>
      <c r="C77" s="144" t="s">
        <v>73</v>
      </c>
      <c r="D77" s="130" t="s">
        <v>13</v>
      </c>
      <c r="E77" s="146" t="s">
        <v>74</v>
      </c>
      <c r="F77" s="147"/>
      <c r="G77" s="148"/>
      <c r="H77" s="152" t="s">
        <v>14</v>
      </c>
    </row>
    <row r="78" spans="2:8" ht="21.75" customHeight="1">
      <c r="B78" s="129"/>
      <c r="C78" s="145"/>
      <c r="D78" s="129"/>
      <c r="E78" s="149"/>
      <c r="F78" s="150"/>
      <c r="G78" s="151"/>
      <c r="H78" s="153"/>
    </row>
    <row r="79" spans="2:8" ht="21.75" customHeight="1">
      <c r="B79" s="129"/>
      <c r="C79" s="129"/>
      <c r="D79" s="129"/>
      <c r="E79" s="152" t="s">
        <v>15</v>
      </c>
      <c r="F79" s="152" t="s">
        <v>16</v>
      </c>
      <c r="G79" s="142" t="s">
        <v>17</v>
      </c>
      <c r="H79" s="153"/>
    </row>
    <row r="80" spans="2:8" ht="21.75" customHeight="1">
      <c r="B80" s="131"/>
      <c r="C80" s="131"/>
      <c r="D80" s="131"/>
      <c r="E80" s="154"/>
      <c r="F80" s="153"/>
      <c r="G80" s="143"/>
      <c r="H80" s="153"/>
    </row>
    <row r="81" spans="1:8" ht="12.75" customHeight="1">
      <c r="B81" s="20" t="s">
        <v>18</v>
      </c>
      <c r="C81" s="21" t="s">
        <v>19</v>
      </c>
      <c r="D81" s="22" t="s">
        <v>20</v>
      </c>
      <c r="E81" s="50" t="s">
        <v>21</v>
      </c>
      <c r="F81" s="51" t="s">
        <v>22</v>
      </c>
      <c r="G81" s="50">
        <v>3</v>
      </c>
      <c r="H81" s="50">
        <v>4</v>
      </c>
    </row>
    <row r="82" spans="1:8" ht="21.75" customHeight="1">
      <c r="A82" s="35"/>
      <c r="B82" s="20">
        <v>60</v>
      </c>
      <c r="C82" s="46" t="s">
        <v>120</v>
      </c>
      <c r="D82" s="25">
        <v>65</v>
      </c>
      <c r="E82" s="52">
        <f>SUM(E83:E85)</f>
        <v>3697118.38</v>
      </c>
      <c r="F82" s="52">
        <f>SUM(F83:F85)</f>
        <v>313909.27</v>
      </c>
      <c r="G82" s="52">
        <f>SUM(G83:G85)</f>
        <v>4011027.65</v>
      </c>
      <c r="H82" s="52">
        <f>SUM(H83:H85)</f>
        <v>47600036.869999997</v>
      </c>
    </row>
    <row r="83" spans="1:8" ht="21.75" customHeight="1">
      <c r="B83" s="40">
        <v>601</v>
      </c>
      <c r="C83" s="32" t="s">
        <v>45</v>
      </c>
      <c r="D83" s="34">
        <v>66</v>
      </c>
      <c r="E83" s="53"/>
      <c r="F83" s="53"/>
      <c r="G83" s="49">
        <f t="shared" ref="G83:G106" si="2">E83+F83</f>
        <v>0</v>
      </c>
      <c r="H83" s="53"/>
    </row>
    <row r="84" spans="1:8" ht="21.75" customHeight="1">
      <c r="B84" s="40">
        <v>602</v>
      </c>
      <c r="C84" s="32" t="s">
        <v>46</v>
      </c>
      <c r="D84" s="34">
        <v>67</v>
      </c>
      <c r="E84" s="53">
        <v>3697118.38</v>
      </c>
      <c r="F84" s="53">
        <v>134236.43</v>
      </c>
      <c r="G84" s="49">
        <f t="shared" si="2"/>
        <v>3831354.81</v>
      </c>
      <c r="H84" s="53">
        <v>45155386.43</v>
      </c>
    </row>
    <row r="85" spans="1:8" ht="21.75" customHeight="1">
      <c r="B85" s="40">
        <v>604</v>
      </c>
      <c r="C85" s="32" t="s">
        <v>47</v>
      </c>
      <c r="D85" s="34">
        <v>68</v>
      </c>
      <c r="E85" s="53"/>
      <c r="F85" s="53">
        <v>179672.84</v>
      </c>
      <c r="G85" s="49">
        <f t="shared" si="2"/>
        <v>179672.84</v>
      </c>
      <c r="H85" s="53">
        <v>2444650.44</v>
      </c>
    </row>
    <row r="86" spans="1:8" ht="21.75" customHeight="1">
      <c r="A86" s="35"/>
      <c r="B86" s="20">
        <v>61</v>
      </c>
      <c r="C86" s="33" t="s">
        <v>121</v>
      </c>
      <c r="D86" s="25">
        <v>69</v>
      </c>
      <c r="E86" s="52">
        <f>SUM(E87:E90)</f>
        <v>0</v>
      </c>
      <c r="F86" s="52">
        <f>SUM(F87:F90)</f>
        <v>0</v>
      </c>
      <c r="G86" s="52">
        <f>SUM(G87:G90)</f>
        <v>0</v>
      </c>
      <c r="H86" s="52">
        <f>SUM(H87:H90)</f>
        <v>0</v>
      </c>
    </row>
    <row r="87" spans="1:8" ht="21.75" customHeight="1">
      <c r="B87" s="40">
        <v>611</v>
      </c>
      <c r="C87" s="32" t="s">
        <v>122</v>
      </c>
      <c r="D87" s="34">
        <v>70</v>
      </c>
      <c r="E87" s="53"/>
      <c r="F87" s="53"/>
      <c r="G87" s="49">
        <f t="shared" si="2"/>
        <v>0</v>
      </c>
      <c r="H87" s="53"/>
    </row>
    <row r="88" spans="1:8" ht="21.75" customHeight="1">
      <c r="B88" s="40">
        <v>612</v>
      </c>
      <c r="C88" s="32" t="s">
        <v>123</v>
      </c>
      <c r="D88" s="34">
        <v>71</v>
      </c>
      <c r="E88" s="53"/>
      <c r="F88" s="53"/>
      <c r="G88" s="49">
        <f t="shared" si="2"/>
        <v>0</v>
      </c>
      <c r="H88" s="53"/>
    </row>
    <row r="89" spans="1:8" ht="21.75" customHeight="1">
      <c r="B89" s="40">
        <v>613</v>
      </c>
      <c r="C89" s="32" t="s">
        <v>124</v>
      </c>
      <c r="D89" s="34">
        <v>72</v>
      </c>
      <c r="E89" s="53"/>
      <c r="F89" s="53"/>
      <c r="G89" s="49">
        <f t="shared" si="2"/>
        <v>0</v>
      </c>
      <c r="H89" s="53"/>
    </row>
    <row r="90" spans="1:8" ht="21.75" customHeight="1">
      <c r="B90" s="40">
        <v>614</v>
      </c>
      <c r="C90" s="32" t="s">
        <v>48</v>
      </c>
      <c r="D90" s="34">
        <v>73</v>
      </c>
      <c r="E90" s="53"/>
      <c r="F90" s="53"/>
      <c r="G90" s="49">
        <f t="shared" si="2"/>
        <v>0</v>
      </c>
      <c r="H90" s="53"/>
    </row>
    <row r="91" spans="1:8" ht="21.75" customHeight="1">
      <c r="A91" s="35"/>
      <c r="B91" s="20">
        <v>62</v>
      </c>
      <c r="C91" s="33" t="s">
        <v>125</v>
      </c>
      <c r="D91" s="25">
        <v>74</v>
      </c>
      <c r="E91" s="52">
        <f>SUM(E92:E95)</f>
        <v>23115.88</v>
      </c>
      <c r="F91" s="52">
        <f>SUM(F92:F95)</f>
        <v>70</v>
      </c>
      <c r="G91" s="52">
        <f>SUM(G92:G95)</f>
        <v>23185.88</v>
      </c>
      <c r="H91" s="52">
        <f>SUM(H92:H95)</f>
        <v>257750.54</v>
      </c>
    </row>
    <row r="92" spans="1:8" ht="21.75" customHeight="1">
      <c r="B92" s="40">
        <v>621</v>
      </c>
      <c r="C92" s="32" t="s">
        <v>49</v>
      </c>
      <c r="D92" s="34">
        <v>75</v>
      </c>
      <c r="E92" s="53">
        <v>70</v>
      </c>
      <c r="F92" s="53">
        <v>70</v>
      </c>
      <c r="G92" s="49">
        <f t="shared" si="2"/>
        <v>140</v>
      </c>
      <c r="H92" s="53">
        <v>1141.6199999999999</v>
      </c>
    </row>
    <row r="93" spans="1:8" ht="21.75" customHeight="1">
      <c r="B93" s="40">
        <v>622</v>
      </c>
      <c r="C93" s="32" t="s">
        <v>50</v>
      </c>
      <c r="D93" s="34">
        <v>76</v>
      </c>
      <c r="E93" s="53">
        <v>23045.88</v>
      </c>
      <c r="F93" s="53"/>
      <c r="G93" s="49">
        <f t="shared" si="2"/>
        <v>23045.88</v>
      </c>
      <c r="H93" s="53">
        <v>256608.92</v>
      </c>
    </row>
    <row r="94" spans="1:8" ht="21.75" customHeight="1">
      <c r="B94" s="40">
        <v>623</v>
      </c>
      <c r="C94" s="32" t="s">
        <v>51</v>
      </c>
      <c r="D94" s="34">
        <v>77</v>
      </c>
      <c r="E94" s="53"/>
      <c r="F94" s="53"/>
      <c r="G94" s="49">
        <f t="shared" si="2"/>
        <v>0</v>
      </c>
      <c r="H94" s="53"/>
    </row>
    <row r="95" spans="1:8" ht="21.75" customHeight="1">
      <c r="B95" s="40">
        <v>624</v>
      </c>
      <c r="C95" s="32" t="s">
        <v>52</v>
      </c>
      <c r="D95" s="34">
        <v>78</v>
      </c>
      <c r="E95" s="53"/>
      <c r="F95" s="53"/>
      <c r="G95" s="49">
        <f t="shared" si="2"/>
        <v>0</v>
      </c>
      <c r="H95" s="53"/>
    </row>
    <row r="96" spans="1:8" ht="21.75" customHeight="1">
      <c r="A96" s="35"/>
      <c r="B96" s="20">
        <v>63</v>
      </c>
      <c r="C96" s="33" t="s">
        <v>126</v>
      </c>
      <c r="D96" s="25">
        <v>79</v>
      </c>
      <c r="E96" s="52">
        <f>SUM(E97:E99)</f>
        <v>0</v>
      </c>
      <c r="F96" s="52">
        <f>SUM(F97:F99)</f>
        <v>0</v>
      </c>
      <c r="G96" s="52">
        <f>SUM(G97:G99)</f>
        <v>0</v>
      </c>
      <c r="H96" s="52">
        <f>SUM(H97:H99)</f>
        <v>0</v>
      </c>
    </row>
    <row r="97" spans="1:8" ht="21.75" customHeight="1">
      <c r="B97" s="40">
        <v>631</v>
      </c>
      <c r="C97" s="32" t="s">
        <v>127</v>
      </c>
      <c r="D97" s="34">
        <v>80</v>
      </c>
      <c r="E97" s="53"/>
      <c r="F97" s="53"/>
      <c r="G97" s="49">
        <f t="shared" si="2"/>
        <v>0</v>
      </c>
      <c r="H97" s="53"/>
    </row>
    <row r="98" spans="1:8" ht="21.75" customHeight="1">
      <c r="B98" s="40">
        <v>632</v>
      </c>
      <c r="C98" s="32" t="s">
        <v>128</v>
      </c>
      <c r="D98" s="34">
        <v>81</v>
      </c>
      <c r="E98" s="53"/>
      <c r="F98" s="53"/>
      <c r="G98" s="49">
        <f t="shared" si="2"/>
        <v>0</v>
      </c>
      <c r="H98" s="53"/>
    </row>
    <row r="99" spans="1:8" ht="21.75" customHeight="1">
      <c r="B99" s="40">
        <v>633</v>
      </c>
      <c r="C99" s="32" t="s">
        <v>129</v>
      </c>
      <c r="D99" s="34">
        <v>82</v>
      </c>
      <c r="E99" s="53"/>
      <c r="F99" s="53"/>
      <c r="G99" s="49">
        <f t="shared" si="2"/>
        <v>0</v>
      </c>
      <c r="H99" s="53"/>
    </row>
    <row r="100" spans="1:8" ht="21.75" customHeight="1">
      <c r="A100" s="35"/>
      <c r="B100" s="20">
        <v>64</v>
      </c>
      <c r="C100" s="33" t="s">
        <v>130</v>
      </c>
      <c r="D100" s="25">
        <v>83</v>
      </c>
      <c r="E100" s="52">
        <f>SUM(E101:E106)</f>
        <v>28637.960000000003</v>
      </c>
      <c r="F100" s="52">
        <f>SUM(F101:F106)</f>
        <v>2422.9299999999998</v>
      </c>
      <c r="G100" s="52">
        <f>SUM(G101:G106)</f>
        <v>31060.890000000003</v>
      </c>
      <c r="H100" s="52">
        <f>SUM(H101:H106)</f>
        <v>4937348.0600000005</v>
      </c>
    </row>
    <row r="101" spans="1:8" ht="21.75" customHeight="1">
      <c r="B101" s="40">
        <v>641</v>
      </c>
      <c r="C101" s="32" t="s">
        <v>54</v>
      </c>
      <c r="D101" s="34">
        <v>84</v>
      </c>
      <c r="E101" s="53"/>
      <c r="F101" s="53"/>
      <c r="G101" s="49">
        <f t="shared" si="2"/>
        <v>0</v>
      </c>
      <c r="H101" s="53">
        <v>3722376.3</v>
      </c>
    </row>
    <row r="102" spans="1:8" ht="21.75" customHeight="1">
      <c r="B102" s="40">
        <v>642</v>
      </c>
      <c r="C102" s="32" t="s">
        <v>57</v>
      </c>
      <c r="D102" s="34">
        <v>85</v>
      </c>
      <c r="E102" s="53"/>
      <c r="F102" s="53"/>
      <c r="G102" s="49">
        <f t="shared" si="2"/>
        <v>0</v>
      </c>
      <c r="H102" s="53"/>
    </row>
    <row r="103" spans="1:8" ht="21.75" customHeight="1">
      <c r="B103" s="40">
        <v>644</v>
      </c>
      <c r="C103" s="32" t="s">
        <v>131</v>
      </c>
      <c r="D103" s="34">
        <v>86</v>
      </c>
      <c r="E103" s="53"/>
      <c r="F103" s="53"/>
      <c r="G103" s="49">
        <f t="shared" si="2"/>
        <v>0</v>
      </c>
      <c r="H103" s="53"/>
    </row>
    <row r="104" spans="1:8" ht="21.75" customHeight="1">
      <c r="B104" s="40">
        <v>645</v>
      </c>
      <c r="C104" s="32" t="s">
        <v>85</v>
      </c>
      <c r="D104" s="34">
        <v>87</v>
      </c>
      <c r="E104" s="53">
        <v>13.81</v>
      </c>
      <c r="F104" s="53"/>
      <c r="G104" s="49">
        <f t="shared" si="2"/>
        <v>13.81</v>
      </c>
      <c r="H104" s="53"/>
    </row>
    <row r="105" spans="1:8" ht="21.75" customHeight="1">
      <c r="B105" s="40">
        <v>646</v>
      </c>
      <c r="C105" s="32" t="s">
        <v>132</v>
      </c>
      <c r="D105" s="34">
        <v>88</v>
      </c>
      <c r="E105" s="53"/>
      <c r="F105" s="53"/>
      <c r="G105" s="49">
        <f t="shared" si="2"/>
        <v>0</v>
      </c>
      <c r="H105" s="53">
        <v>1709.47</v>
      </c>
    </row>
    <row r="106" spans="1:8" ht="21.75" customHeight="1">
      <c r="B106" s="40">
        <v>648</v>
      </c>
      <c r="C106" s="37" t="s">
        <v>133</v>
      </c>
      <c r="D106" s="34">
        <v>89</v>
      </c>
      <c r="E106" s="53">
        <v>28624.15</v>
      </c>
      <c r="F106" s="53">
        <v>2422.9299999999998</v>
      </c>
      <c r="G106" s="49">
        <f t="shared" si="2"/>
        <v>31047.08</v>
      </c>
      <c r="H106" s="53">
        <v>1213262.29</v>
      </c>
    </row>
    <row r="107" spans="1:8" ht="21.75" customHeight="1">
      <c r="A107" s="35"/>
      <c r="B107" s="20">
        <v>65</v>
      </c>
      <c r="C107" s="33" t="s">
        <v>134</v>
      </c>
      <c r="D107" s="25">
        <v>90</v>
      </c>
      <c r="E107" s="52">
        <f>E108+E113+E121</f>
        <v>0</v>
      </c>
      <c r="F107" s="52">
        <f>F108+F113+F121</f>
        <v>0</v>
      </c>
      <c r="G107" s="52">
        <f>G108+G113+G121</f>
        <v>0</v>
      </c>
      <c r="H107" s="52">
        <f>H108+H113+H121</f>
        <v>4853965.41</v>
      </c>
    </row>
    <row r="108" spans="1:8" ht="21.75" customHeight="1">
      <c r="A108" s="35"/>
      <c r="B108" s="20"/>
      <c r="C108" s="33" t="s">
        <v>135</v>
      </c>
      <c r="D108" s="25">
        <v>91</v>
      </c>
      <c r="E108" s="52">
        <f>SUM(E109:E112)</f>
        <v>0</v>
      </c>
      <c r="F108" s="52">
        <f>SUM(F109:F112)</f>
        <v>0</v>
      </c>
      <c r="G108" s="52">
        <f>SUM(G109:G112)</f>
        <v>0</v>
      </c>
      <c r="H108" s="52">
        <f>SUM(H109:H112)</f>
        <v>4853965.41</v>
      </c>
    </row>
    <row r="109" spans="1:8" ht="21.75" customHeight="1">
      <c r="B109" s="40">
        <v>652</v>
      </c>
      <c r="C109" s="37" t="s">
        <v>136</v>
      </c>
      <c r="D109" s="34">
        <v>92</v>
      </c>
      <c r="E109" s="53"/>
      <c r="F109" s="53"/>
      <c r="G109" s="49">
        <f>E109+F109</f>
        <v>0</v>
      </c>
      <c r="H109" s="53"/>
    </row>
    <row r="110" spans="1:8" ht="21.75" customHeight="1">
      <c r="B110" s="40">
        <v>653</v>
      </c>
      <c r="C110" s="37" t="s">
        <v>137</v>
      </c>
      <c r="D110" s="34">
        <v>93</v>
      </c>
      <c r="E110" s="53"/>
      <c r="F110" s="53"/>
      <c r="G110" s="49">
        <f>E110+F110</f>
        <v>0</v>
      </c>
      <c r="H110" s="53"/>
    </row>
    <row r="111" spans="1:8" ht="21.75" customHeight="1">
      <c r="B111" s="40">
        <v>657</v>
      </c>
      <c r="C111" s="32" t="s">
        <v>138</v>
      </c>
      <c r="D111" s="34">
        <v>94</v>
      </c>
      <c r="E111" s="53"/>
      <c r="F111" s="53"/>
      <c r="G111" s="49">
        <f>E111+F111</f>
        <v>0</v>
      </c>
      <c r="H111" s="53"/>
    </row>
    <row r="112" spans="1:8" ht="21.75" customHeight="1">
      <c r="B112" s="40">
        <v>658</v>
      </c>
      <c r="C112" s="32" t="s">
        <v>139</v>
      </c>
      <c r="D112" s="34">
        <v>95</v>
      </c>
      <c r="E112" s="53"/>
      <c r="F112" s="53"/>
      <c r="G112" s="49">
        <f>E112+F112</f>
        <v>0</v>
      </c>
      <c r="H112" s="53">
        <v>4853965.41</v>
      </c>
    </row>
    <row r="113" spans="1:8" ht="21.75" customHeight="1">
      <c r="A113" s="35"/>
      <c r="B113" s="20"/>
      <c r="C113" s="33" t="s">
        <v>140</v>
      </c>
      <c r="D113" s="25">
        <v>96</v>
      </c>
      <c r="E113" s="52">
        <f>SUM(E119:E120)</f>
        <v>0</v>
      </c>
      <c r="F113" s="52">
        <f>SUM(F119:F120)</f>
        <v>0</v>
      </c>
      <c r="G113" s="52">
        <f>SUM(G119:G120)</f>
        <v>0</v>
      </c>
      <c r="H113" s="52">
        <f>SUM(H119:H120)</f>
        <v>0</v>
      </c>
    </row>
    <row r="114" spans="1:8" ht="21.75" customHeight="1">
      <c r="B114" s="144" t="s">
        <v>72</v>
      </c>
      <c r="C114" s="144" t="s">
        <v>73</v>
      </c>
      <c r="D114" s="130" t="s">
        <v>13</v>
      </c>
      <c r="E114" s="146" t="s">
        <v>74</v>
      </c>
      <c r="F114" s="147"/>
      <c r="G114" s="148"/>
      <c r="H114" s="152" t="s">
        <v>14</v>
      </c>
    </row>
    <row r="115" spans="1:8" ht="21.75" customHeight="1">
      <c r="B115" s="129"/>
      <c r="C115" s="145"/>
      <c r="D115" s="129"/>
      <c r="E115" s="149"/>
      <c r="F115" s="150"/>
      <c r="G115" s="151"/>
      <c r="H115" s="153"/>
    </row>
    <row r="116" spans="1:8" ht="21.75" customHeight="1">
      <c r="B116" s="129"/>
      <c r="C116" s="129"/>
      <c r="D116" s="129"/>
      <c r="E116" s="152" t="s">
        <v>15</v>
      </c>
      <c r="F116" s="152" t="s">
        <v>16</v>
      </c>
      <c r="G116" s="142" t="s">
        <v>17</v>
      </c>
      <c r="H116" s="153"/>
    </row>
    <row r="117" spans="1:8" ht="21.75" customHeight="1">
      <c r="B117" s="131"/>
      <c r="C117" s="131"/>
      <c r="D117" s="131"/>
      <c r="E117" s="154"/>
      <c r="F117" s="153"/>
      <c r="G117" s="143"/>
      <c r="H117" s="153"/>
    </row>
    <row r="118" spans="1:8" ht="12.75" customHeight="1">
      <c r="B118" s="20" t="s">
        <v>18</v>
      </c>
      <c r="C118" s="21" t="s">
        <v>19</v>
      </c>
      <c r="D118" s="22" t="s">
        <v>20</v>
      </c>
      <c r="E118" s="50" t="s">
        <v>21</v>
      </c>
      <c r="F118" s="51" t="s">
        <v>22</v>
      </c>
      <c r="G118" s="50">
        <v>3</v>
      </c>
      <c r="H118" s="50">
        <v>4</v>
      </c>
    </row>
    <row r="119" spans="1:8" ht="21.75" customHeight="1">
      <c r="B119" s="40">
        <v>654</v>
      </c>
      <c r="C119" s="32" t="s">
        <v>141</v>
      </c>
      <c r="D119" s="34">
        <v>97</v>
      </c>
      <c r="E119" s="53"/>
      <c r="F119" s="53"/>
      <c r="G119" s="49">
        <f t="shared" ref="G119:G147" si="3">E119+F119</f>
        <v>0</v>
      </c>
      <c r="H119" s="53"/>
    </row>
    <row r="120" spans="1:8" ht="21.75" customHeight="1">
      <c r="B120" s="40">
        <v>659</v>
      </c>
      <c r="C120" s="32" t="s">
        <v>142</v>
      </c>
      <c r="D120" s="34">
        <v>98</v>
      </c>
      <c r="E120" s="53"/>
      <c r="F120" s="53"/>
      <c r="G120" s="49">
        <f t="shared" si="3"/>
        <v>0</v>
      </c>
      <c r="H120" s="53"/>
    </row>
    <row r="121" spans="1:8" ht="21.75" customHeight="1">
      <c r="B121" s="40">
        <v>655</v>
      </c>
      <c r="C121" s="19" t="s">
        <v>143</v>
      </c>
      <c r="D121" s="34">
        <v>99</v>
      </c>
      <c r="E121" s="53"/>
      <c r="F121" s="53"/>
      <c r="G121" s="49">
        <f t="shared" si="3"/>
        <v>0</v>
      </c>
      <c r="H121" s="53"/>
    </row>
    <row r="122" spans="1:8" ht="21.75" customHeight="1">
      <c r="A122" s="35"/>
      <c r="B122" s="20">
        <v>66</v>
      </c>
      <c r="C122" s="33" t="s">
        <v>144</v>
      </c>
      <c r="D122" s="25">
        <v>100</v>
      </c>
      <c r="E122" s="52">
        <f>SUM(E123:E130)</f>
        <v>304.69</v>
      </c>
      <c r="F122" s="52">
        <f>SUM(F123:F130)</f>
        <v>0</v>
      </c>
      <c r="G122" s="52">
        <f>SUM(G123:G130)</f>
        <v>304.69</v>
      </c>
      <c r="H122" s="52">
        <f>SUM(H123:H130)</f>
        <v>3578027.71</v>
      </c>
    </row>
    <row r="123" spans="1:8" ht="21.75" customHeight="1">
      <c r="B123" s="40">
        <v>661</v>
      </c>
      <c r="C123" s="32" t="s">
        <v>56</v>
      </c>
      <c r="D123" s="34">
        <v>101</v>
      </c>
      <c r="E123" s="53"/>
      <c r="F123" s="53"/>
      <c r="G123" s="49">
        <f t="shared" si="3"/>
        <v>0</v>
      </c>
      <c r="H123" s="53">
        <v>3520019.92</v>
      </c>
    </row>
    <row r="124" spans="1:8" ht="21.75" customHeight="1">
      <c r="B124" s="40">
        <v>662</v>
      </c>
      <c r="C124" s="32" t="s">
        <v>38</v>
      </c>
      <c r="D124" s="34">
        <v>102</v>
      </c>
      <c r="E124" s="53">
        <v>289.60000000000002</v>
      </c>
      <c r="F124" s="53"/>
      <c r="G124" s="49">
        <f t="shared" si="3"/>
        <v>289.60000000000002</v>
      </c>
      <c r="H124" s="53">
        <v>56293.56</v>
      </c>
    </row>
    <row r="125" spans="1:8" ht="21.75" customHeight="1">
      <c r="B125" s="40">
        <v>663</v>
      </c>
      <c r="C125" s="32" t="s">
        <v>53</v>
      </c>
      <c r="D125" s="34">
        <v>103</v>
      </c>
      <c r="E125" s="53">
        <v>15.09</v>
      </c>
      <c r="F125" s="53"/>
      <c r="G125" s="49">
        <f t="shared" si="3"/>
        <v>15.09</v>
      </c>
      <c r="H125" s="53">
        <v>1714.23</v>
      </c>
    </row>
    <row r="126" spans="1:8" ht="21.75" customHeight="1">
      <c r="B126" s="40">
        <v>664</v>
      </c>
      <c r="C126" s="19" t="s">
        <v>145</v>
      </c>
      <c r="D126" s="34">
        <v>104</v>
      </c>
      <c r="E126" s="53"/>
      <c r="F126" s="53"/>
      <c r="G126" s="49">
        <f t="shared" si="3"/>
        <v>0</v>
      </c>
      <c r="H126" s="53"/>
    </row>
    <row r="127" spans="1:8" ht="21.75" customHeight="1">
      <c r="B127" s="40">
        <v>665</v>
      </c>
      <c r="C127" s="32" t="s">
        <v>55</v>
      </c>
      <c r="D127" s="34">
        <v>105</v>
      </c>
      <c r="E127" s="53"/>
      <c r="F127" s="53"/>
      <c r="G127" s="49">
        <f t="shared" si="3"/>
        <v>0</v>
      </c>
      <c r="H127" s="53"/>
    </row>
    <row r="128" spans="1:8" ht="21.75" customHeight="1">
      <c r="B128" s="40">
        <v>666</v>
      </c>
      <c r="C128" s="32" t="s">
        <v>58</v>
      </c>
      <c r="D128" s="34">
        <v>106</v>
      </c>
      <c r="E128" s="53"/>
      <c r="F128" s="53"/>
      <c r="G128" s="49">
        <f t="shared" si="3"/>
        <v>0</v>
      </c>
      <c r="H128" s="53"/>
    </row>
    <row r="129" spans="1:8" ht="21.75" customHeight="1">
      <c r="B129" s="40">
        <v>667</v>
      </c>
      <c r="C129" s="37" t="s">
        <v>146</v>
      </c>
      <c r="D129" s="34">
        <v>107</v>
      </c>
      <c r="E129" s="53"/>
      <c r="F129" s="53"/>
      <c r="G129" s="49">
        <f t="shared" si="3"/>
        <v>0</v>
      </c>
      <c r="H129" s="53"/>
    </row>
    <row r="130" spans="1:8" ht="21.75" customHeight="1">
      <c r="B130" s="40">
        <v>668</v>
      </c>
      <c r="C130" s="37" t="s">
        <v>147</v>
      </c>
      <c r="D130" s="34">
        <v>108</v>
      </c>
      <c r="E130" s="53"/>
      <c r="F130" s="53"/>
      <c r="G130" s="49">
        <f t="shared" si="3"/>
        <v>0</v>
      </c>
      <c r="H130" s="53"/>
    </row>
    <row r="131" spans="1:8" ht="21.75" customHeight="1">
      <c r="A131" s="35"/>
      <c r="B131" s="20">
        <v>67</v>
      </c>
      <c r="C131" s="33" t="s">
        <v>148</v>
      </c>
      <c r="D131" s="25">
        <v>109</v>
      </c>
      <c r="E131" s="52">
        <f>SUM(E132:E135)</f>
        <v>0</v>
      </c>
      <c r="F131" s="52">
        <f>SUM(F132:F135)</f>
        <v>0</v>
      </c>
      <c r="G131" s="52">
        <f>SUM(G132:G135)</f>
        <v>0</v>
      </c>
      <c r="H131" s="52">
        <f>SUM(H132:H135)</f>
        <v>0</v>
      </c>
    </row>
    <row r="132" spans="1:8" ht="21.75" customHeight="1">
      <c r="B132" s="40">
        <v>672</v>
      </c>
      <c r="C132" s="37" t="s">
        <v>149</v>
      </c>
      <c r="D132" s="34">
        <v>110</v>
      </c>
      <c r="E132" s="53"/>
      <c r="F132" s="53"/>
      <c r="G132" s="49">
        <f t="shared" si="3"/>
        <v>0</v>
      </c>
      <c r="H132" s="53"/>
    </row>
    <row r="133" spans="1:8" ht="21.75" customHeight="1">
      <c r="B133" s="40">
        <v>674</v>
      </c>
      <c r="C133" s="32" t="s">
        <v>150</v>
      </c>
      <c r="D133" s="34">
        <v>111</v>
      </c>
      <c r="E133" s="53"/>
      <c r="F133" s="53"/>
      <c r="G133" s="49">
        <f t="shared" si="3"/>
        <v>0</v>
      </c>
      <c r="H133" s="53"/>
    </row>
    <row r="134" spans="1:8" ht="21.75" customHeight="1">
      <c r="B134" s="40">
        <v>678</v>
      </c>
      <c r="C134" s="32" t="s">
        <v>151</v>
      </c>
      <c r="D134" s="34">
        <v>112</v>
      </c>
      <c r="E134" s="53"/>
      <c r="F134" s="53"/>
      <c r="G134" s="49">
        <f t="shared" si="3"/>
        <v>0</v>
      </c>
      <c r="H134" s="53"/>
    </row>
    <row r="135" spans="1:8" ht="21.75" customHeight="1">
      <c r="B135" s="40">
        <v>679</v>
      </c>
      <c r="C135" s="32" t="s">
        <v>142</v>
      </c>
      <c r="D135" s="34">
        <v>113</v>
      </c>
      <c r="E135" s="53"/>
      <c r="F135" s="53"/>
      <c r="G135" s="49">
        <f t="shared" si="3"/>
        <v>0</v>
      </c>
      <c r="H135" s="53"/>
    </row>
    <row r="136" spans="1:8" ht="21.75" customHeight="1">
      <c r="A136" s="35"/>
      <c r="B136" s="20">
        <v>68</v>
      </c>
      <c r="C136" s="33" t="s">
        <v>152</v>
      </c>
      <c r="D136" s="25">
        <v>114</v>
      </c>
      <c r="E136" s="52">
        <f>SUM(E137:E145)</f>
        <v>383538.44</v>
      </c>
      <c r="F136" s="52">
        <f>SUM(F137:F145)</f>
        <v>0</v>
      </c>
      <c r="G136" s="52">
        <f>SUM(G137:G145)</f>
        <v>383538.44</v>
      </c>
      <c r="H136" s="52">
        <f>SUM(H137:H145)</f>
        <v>0</v>
      </c>
    </row>
    <row r="137" spans="1:8" ht="21.75" customHeight="1">
      <c r="B137" s="40">
        <v>681</v>
      </c>
      <c r="C137" s="32" t="s">
        <v>153</v>
      </c>
      <c r="D137" s="34">
        <v>115</v>
      </c>
      <c r="E137" s="53"/>
      <c r="F137" s="53"/>
      <c r="G137" s="49">
        <f t="shared" si="3"/>
        <v>0</v>
      </c>
      <c r="H137" s="53"/>
    </row>
    <row r="138" spans="1:8" ht="21.75" customHeight="1">
      <c r="B138" s="40">
        <v>682</v>
      </c>
      <c r="C138" s="32" t="s">
        <v>154</v>
      </c>
      <c r="D138" s="34">
        <v>116</v>
      </c>
      <c r="E138" s="53">
        <v>383538.44</v>
      </c>
      <c r="F138" s="53"/>
      <c r="G138" s="49">
        <f t="shared" si="3"/>
        <v>383538.44</v>
      </c>
      <c r="H138" s="53"/>
    </row>
    <row r="139" spans="1:8" ht="21.75" customHeight="1">
      <c r="B139" s="40">
        <v>683</v>
      </c>
      <c r="C139" s="32" t="s">
        <v>155</v>
      </c>
      <c r="D139" s="34">
        <v>117</v>
      </c>
      <c r="E139" s="53"/>
      <c r="F139" s="53"/>
      <c r="G139" s="49">
        <f t="shared" si="3"/>
        <v>0</v>
      </c>
      <c r="H139" s="53"/>
    </row>
    <row r="140" spans="1:8" ht="21.75" customHeight="1">
      <c r="B140" s="40">
        <v>684</v>
      </c>
      <c r="C140" s="32" t="s">
        <v>156</v>
      </c>
      <c r="D140" s="34">
        <v>118</v>
      </c>
      <c r="E140" s="53"/>
      <c r="F140" s="53"/>
      <c r="G140" s="49">
        <f t="shared" si="3"/>
        <v>0</v>
      </c>
      <c r="H140" s="53"/>
    </row>
    <row r="141" spans="1:8" ht="21.75" customHeight="1">
      <c r="B141" s="40">
        <v>685</v>
      </c>
      <c r="C141" s="32" t="s">
        <v>157</v>
      </c>
      <c r="D141" s="34">
        <v>119</v>
      </c>
      <c r="E141" s="53"/>
      <c r="F141" s="53"/>
      <c r="G141" s="49">
        <f t="shared" si="3"/>
        <v>0</v>
      </c>
      <c r="H141" s="53"/>
    </row>
    <row r="142" spans="1:8" ht="21.75" customHeight="1">
      <c r="B142" s="40">
        <v>686</v>
      </c>
      <c r="C142" s="32" t="s">
        <v>158</v>
      </c>
      <c r="D142" s="34">
        <v>120</v>
      </c>
      <c r="E142" s="53"/>
      <c r="F142" s="53"/>
      <c r="G142" s="49">
        <f t="shared" si="3"/>
        <v>0</v>
      </c>
      <c r="H142" s="53"/>
    </row>
    <row r="143" spans="1:8" ht="21.75" customHeight="1">
      <c r="B143" s="40">
        <v>687</v>
      </c>
      <c r="C143" s="32" t="s">
        <v>159</v>
      </c>
      <c r="D143" s="34">
        <v>121</v>
      </c>
      <c r="E143" s="53"/>
      <c r="F143" s="53"/>
      <c r="G143" s="49">
        <f t="shared" si="3"/>
        <v>0</v>
      </c>
      <c r="H143" s="53"/>
    </row>
    <row r="144" spans="1:8" ht="21.75" customHeight="1">
      <c r="B144" s="40">
        <v>688</v>
      </c>
      <c r="C144" s="32" t="s">
        <v>160</v>
      </c>
      <c r="D144" s="34">
        <v>122</v>
      </c>
      <c r="E144" s="53"/>
      <c r="F144" s="53"/>
      <c r="G144" s="49">
        <f t="shared" si="3"/>
        <v>0</v>
      </c>
      <c r="H144" s="53"/>
    </row>
    <row r="145" spans="1:8" ht="21.75" customHeight="1">
      <c r="B145" s="40">
        <v>689</v>
      </c>
      <c r="C145" s="32" t="s">
        <v>161</v>
      </c>
      <c r="D145" s="34">
        <v>123</v>
      </c>
      <c r="E145" s="53"/>
      <c r="F145" s="53"/>
      <c r="G145" s="49">
        <f t="shared" si="3"/>
        <v>0</v>
      </c>
      <c r="H145" s="53"/>
    </row>
    <row r="146" spans="1:8" ht="21.75" customHeight="1">
      <c r="A146" s="35"/>
      <c r="B146" s="20">
        <v>69</v>
      </c>
      <c r="C146" s="33" t="s">
        <v>162</v>
      </c>
      <c r="D146" s="25">
        <v>124</v>
      </c>
      <c r="E146" s="52">
        <f>SUM(E153:E160)+E147</f>
        <v>0</v>
      </c>
      <c r="F146" s="52">
        <f>SUM(F153:F160)+F147</f>
        <v>0</v>
      </c>
      <c r="G146" s="52">
        <f>SUM(G153:G160)+G147</f>
        <v>0</v>
      </c>
      <c r="H146" s="52">
        <f>SUM(H153:H160)+H147</f>
        <v>0</v>
      </c>
    </row>
    <row r="147" spans="1:8" ht="21.75" customHeight="1">
      <c r="B147" s="40">
        <v>691</v>
      </c>
      <c r="C147" s="47" t="s">
        <v>163</v>
      </c>
      <c r="D147" s="34">
        <v>125</v>
      </c>
      <c r="E147" s="53"/>
      <c r="F147" s="53"/>
      <c r="G147" s="49">
        <f t="shared" si="3"/>
        <v>0</v>
      </c>
      <c r="H147" s="53"/>
    </row>
    <row r="148" spans="1:8" ht="21.75" customHeight="1">
      <c r="B148" s="144" t="s">
        <v>72</v>
      </c>
      <c r="C148" s="144" t="s">
        <v>73</v>
      </c>
      <c r="D148" s="130" t="s">
        <v>13</v>
      </c>
      <c r="E148" s="146" t="s">
        <v>74</v>
      </c>
      <c r="F148" s="147"/>
      <c r="G148" s="148"/>
      <c r="H148" s="152" t="s">
        <v>14</v>
      </c>
    </row>
    <row r="149" spans="1:8" ht="21.75" customHeight="1">
      <c r="B149" s="129"/>
      <c r="C149" s="145"/>
      <c r="D149" s="129"/>
      <c r="E149" s="149"/>
      <c r="F149" s="150"/>
      <c r="G149" s="151"/>
      <c r="H149" s="153"/>
    </row>
    <row r="150" spans="1:8" ht="21.75" customHeight="1">
      <c r="B150" s="129"/>
      <c r="C150" s="129"/>
      <c r="D150" s="129"/>
      <c r="E150" s="152" t="s">
        <v>15</v>
      </c>
      <c r="F150" s="152" t="s">
        <v>16</v>
      </c>
      <c r="G150" s="142" t="s">
        <v>17</v>
      </c>
      <c r="H150" s="153"/>
    </row>
    <row r="151" spans="1:8" ht="21.75" customHeight="1">
      <c r="B151" s="131"/>
      <c r="C151" s="131"/>
      <c r="D151" s="131"/>
      <c r="E151" s="154"/>
      <c r="F151" s="153"/>
      <c r="G151" s="143"/>
      <c r="H151" s="153"/>
    </row>
    <row r="152" spans="1:8" ht="14.25" customHeight="1">
      <c r="B152" s="20" t="s">
        <v>18</v>
      </c>
      <c r="C152" s="21" t="s">
        <v>19</v>
      </c>
      <c r="D152" s="22" t="s">
        <v>20</v>
      </c>
      <c r="E152" s="50" t="s">
        <v>21</v>
      </c>
      <c r="F152" s="51" t="s">
        <v>22</v>
      </c>
      <c r="G152" s="50">
        <v>3</v>
      </c>
      <c r="H152" s="50">
        <v>4</v>
      </c>
    </row>
    <row r="153" spans="1:8" ht="21.75" customHeight="1">
      <c r="B153" s="40">
        <v>692</v>
      </c>
      <c r="C153" s="47" t="s">
        <v>164</v>
      </c>
      <c r="D153" s="34">
        <v>126</v>
      </c>
      <c r="E153" s="53"/>
      <c r="F153" s="53"/>
      <c r="G153" s="49">
        <f t="shared" ref="G153:G160" si="4">E153+F153</f>
        <v>0</v>
      </c>
      <c r="H153" s="53"/>
    </row>
    <row r="154" spans="1:8" ht="21.75" customHeight="1">
      <c r="B154" s="40">
        <v>693</v>
      </c>
      <c r="C154" s="47" t="s">
        <v>165</v>
      </c>
      <c r="D154" s="34">
        <v>127</v>
      </c>
      <c r="E154" s="53"/>
      <c r="F154" s="53"/>
      <c r="G154" s="49">
        <f t="shared" si="4"/>
        <v>0</v>
      </c>
      <c r="H154" s="53"/>
    </row>
    <row r="155" spans="1:8" ht="21.75" customHeight="1">
      <c r="B155" s="40">
        <v>694</v>
      </c>
      <c r="C155" s="47" t="s">
        <v>166</v>
      </c>
      <c r="D155" s="34">
        <v>128</v>
      </c>
      <c r="E155" s="53"/>
      <c r="F155" s="53"/>
      <c r="G155" s="49">
        <f t="shared" si="4"/>
        <v>0</v>
      </c>
      <c r="H155" s="53"/>
    </row>
    <row r="156" spans="1:8" ht="21.75" customHeight="1">
      <c r="B156" s="40">
        <v>695</v>
      </c>
      <c r="C156" s="47" t="s">
        <v>167</v>
      </c>
      <c r="D156" s="34">
        <v>129</v>
      </c>
      <c r="E156" s="53"/>
      <c r="F156" s="53"/>
      <c r="G156" s="49">
        <f t="shared" si="4"/>
        <v>0</v>
      </c>
      <c r="H156" s="53"/>
    </row>
    <row r="157" spans="1:8" ht="21.75" customHeight="1">
      <c r="B157" s="40">
        <v>696</v>
      </c>
      <c r="C157" s="47" t="s">
        <v>168</v>
      </c>
      <c r="D157" s="34">
        <v>130</v>
      </c>
      <c r="E157" s="53"/>
      <c r="F157" s="53"/>
      <c r="G157" s="49">
        <f t="shared" si="4"/>
        <v>0</v>
      </c>
      <c r="H157" s="53"/>
    </row>
    <row r="158" spans="1:8" ht="21.75" customHeight="1">
      <c r="B158" s="40">
        <v>697</v>
      </c>
      <c r="C158" s="47" t="s">
        <v>170</v>
      </c>
      <c r="D158" s="34">
        <v>131</v>
      </c>
      <c r="E158" s="53"/>
      <c r="F158" s="53"/>
      <c r="G158" s="49">
        <f t="shared" si="4"/>
        <v>0</v>
      </c>
      <c r="H158" s="53"/>
    </row>
    <row r="159" spans="1:8" ht="21.75" customHeight="1">
      <c r="B159" s="40">
        <v>698</v>
      </c>
      <c r="C159" s="47" t="s">
        <v>169</v>
      </c>
      <c r="D159" s="34">
        <v>132</v>
      </c>
      <c r="E159" s="53"/>
      <c r="F159" s="53"/>
      <c r="G159" s="49">
        <f t="shared" si="4"/>
        <v>0</v>
      </c>
      <c r="H159" s="53"/>
    </row>
    <row r="160" spans="1:8" ht="21.75" customHeight="1">
      <c r="B160" s="40">
        <v>699</v>
      </c>
      <c r="C160" s="32" t="s">
        <v>171</v>
      </c>
      <c r="D160" s="34">
        <v>133</v>
      </c>
      <c r="E160" s="53"/>
      <c r="F160" s="53"/>
      <c r="G160" s="49">
        <f t="shared" si="4"/>
        <v>0</v>
      </c>
      <c r="H160" s="53"/>
    </row>
    <row r="161" spans="1:8" ht="21.75" customHeight="1">
      <c r="A161" s="35"/>
      <c r="B161" s="155" t="s">
        <v>172</v>
      </c>
      <c r="C161" s="156"/>
      <c r="D161" s="25">
        <v>134</v>
      </c>
      <c r="E161" s="52">
        <f>E82+E86+E91+E96+E100+E107+E122+E131+E136+E146</f>
        <v>4132715.3499999996</v>
      </c>
      <c r="F161" s="52">
        <f>F82+F86+F91+F96+F100+F107+F122+F131+F136+F146</f>
        <v>316402.2</v>
      </c>
      <c r="G161" s="52">
        <f>G82+G86+G91+G96+G100+G107+G122+G131+G136+G146</f>
        <v>4449117.55</v>
      </c>
      <c r="H161" s="52">
        <f>H82+H86+H91+H96+H100+H107+H122+H131+H136+H146</f>
        <v>61227128.589999996</v>
      </c>
    </row>
    <row r="162" spans="1:8" ht="21.75" customHeight="1">
      <c r="A162" s="35"/>
      <c r="B162" s="155" t="s">
        <v>173</v>
      </c>
      <c r="C162" s="156"/>
      <c r="D162" s="25">
        <v>135</v>
      </c>
      <c r="E162" s="52">
        <f>E161-Náklady!E146</f>
        <v>4132715.3499999996</v>
      </c>
      <c r="F162" s="52">
        <f>F161-Náklady!F146</f>
        <v>316402.2</v>
      </c>
      <c r="G162" s="52">
        <f>G161-Náklady!G146</f>
        <v>4449117.55</v>
      </c>
      <c r="H162" s="52">
        <f>H161-Náklady!H146</f>
        <v>61227128.589999996</v>
      </c>
    </row>
    <row r="163" spans="1:8" ht="21.75" customHeight="1">
      <c r="B163" s="40">
        <v>591</v>
      </c>
      <c r="C163" s="32" t="s">
        <v>59</v>
      </c>
      <c r="D163" s="34">
        <v>136</v>
      </c>
      <c r="E163" s="53"/>
      <c r="F163" s="53"/>
      <c r="G163" s="49">
        <f>E163+F163</f>
        <v>0</v>
      </c>
      <c r="H163" s="53">
        <v>56459.87</v>
      </c>
    </row>
    <row r="164" spans="1:8" ht="21.75" customHeight="1">
      <c r="B164" s="40">
        <v>595</v>
      </c>
      <c r="C164" s="32" t="s">
        <v>60</v>
      </c>
      <c r="D164" s="34">
        <v>137</v>
      </c>
      <c r="E164" s="53"/>
      <c r="F164" s="53"/>
      <c r="G164" s="49">
        <f>E164+F164</f>
        <v>0</v>
      </c>
      <c r="H164" s="53"/>
    </row>
    <row r="165" spans="1:8" ht="21.75" customHeight="1">
      <c r="A165" s="35"/>
      <c r="B165" s="155" t="s">
        <v>174</v>
      </c>
      <c r="C165" s="156"/>
      <c r="D165" s="25">
        <v>138</v>
      </c>
      <c r="E165" s="52">
        <f>E162-E163-E164</f>
        <v>4132715.3499999996</v>
      </c>
      <c r="F165" s="52">
        <f>F162-F163-F164</f>
        <v>316402.2</v>
      </c>
      <c r="G165" s="52">
        <f>G162-G163-G164</f>
        <v>4449117.55</v>
      </c>
      <c r="H165" s="52">
        <f>H162-H163-H164</f>
        <v>61170668.719999999</v>
      </c>
    </row>
    <row r="166" spans="1:8" ht="21.75" customHeight="1">
      <c r="A166" s="35"/>
      <c r="B166" s="155" t="s">
        <v>119</v>
      </c>
      <c r="C166" s="156"/>
      <c r="D166" s="25">
        <v>995</v>
      </c>
      <c r="E166" s="52">
        <f>SUM(E153:E165)+SUM(E119:E147)+SUM(E82:E113)</f>
        <v>20663576.75</v>
      </c>
      <c r="F166" s="52">
        <f>SUM(F153:F165)+SUM(F119:F147)+SUM(F82:F113)</f>
        <v>1582011.0000000002</v>
      </c>
      <c r="G166" s="52">
        <f>SUM(G153:G165)+SUM(G119:G147)+SUM(G82:G113)</f>
        <v>22245587.749999996</v>
      </c>
      <c r="H166" s="52">
        <f>SUM(H153:H165)+SUM(H119:H147)+SUM(H82:H113)</f>
        <v>310989608.35999995</v>
      </c>
    </row>
  </sheetData>
  <mergeCells count="46">
    <mergeCell ref="B162:C162"/>
    <mergeCell ref="D148:D151"/>
    <mergeCell ref="C114:C117"/>
    <mergeCell ref="D114:D117"/>
    <mergeCell ref="B166:C166"/>
    <mergeCell ref="B161:C161"/>
    <mergeCell ref="B114:B117"/>
    <mergeCell ref="B148:B151"/>
    <mergeCell ref="C148:C151"/>
    <mergeCell ref="B165:C165"/>
    <mergeCell ref="H148:H151"/>
    <mergeCell ref="H114:H117"/>
    <mergeCell ref="E116:E117"/>
    <mergeCell ref="F116:F117"/>
    <mergeCell ref="G116:G117"/>
    <mergeCell ref="F150:F151"/>
    <mergeCell ref="E150:E151"/>
    <mergeCell ref="E114:G115"/>
    <mergeCell ref="E148:G149"/>
    <mergeCell ref="G150:G151"/>
    <mergeCell ref="F43:F44"/>
    <mergeCell ref="B75:C75"/>
    <mergeCell ref="H77:H80"/>
    <mergeCell ref="E79:E80"/>
    <mergeCell ref="F79:F80"/>
    <mergeCell ref="G79:G80"/>
    <mergeCell ref="E77:G78"/>
    <mergeCell ref="D77:D80"/>
    <mergeCell ref="B77:B80"/>
    <mergeCell ref="C77:C80"/>
    <mergeCell ref="H1:H4"/>
    <mergeCell ref="E3:E4"/>
    <mergeCell ref="F3:F4"/>
    <mergeCell ref="G3:G4"/>
    <mergeCell ref="B74:C74"/>
    <mergeCell ref="D1:D4"/>
    <mergeCell ref="E1:G2"/>
    <mergeCell ref="G43:G44"/>
    <mergeCell ref="B1:B4"/>
    <mergeCell ref="C1:C4"/>
    <mergeCell ref="B41:B44"/>
    <mergeCell ref="C41:C44"/>
    <mergeCell ref="D41:D44"/>
    <mergeCell ref="E41:G42"/>
    <mergeCell ref="H41:H44"/>
    <mergeCell ref="E43:E44"/>
  </mergeCells>
  <phoneticPr fontId="1" type="noConversion"/>
  <printOptions horizontalCentered="1" gridLinesSet="0"/>
  <pageMargins left="0.23" right="0.18" top="1.0236220472440944" bottom="0.55118110236220474" header="0.51181102362204722" footer="0.35433070866141736"/>
  <pageSetup paperSize="9" orientation="landscape" horizontalDpi="180" verticalDpi="4294967292" r:id="rId1"/>
  <headerFooter alignWithMargins="0">
    <oddHeader>&amp;L&amp;BXXX&amp;B
FNsP FDR Banska Bystrica&amp;R&amp;D
janciarova
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AR54"/>
  <sheetViews>
    <sheetView showGridLines="0" workbookViewId="0">
      <selection activeCell="D49" sqref="D49"/>
    </sheetView>
  </sheetViews>
  <sheetFormatPr defaultRowHeight="12.75"/>
  <cols>
    <col min="1" max="3" width="2.5703125" style="1" customWidth="1"/>
    <col min="4" max="4" width="2.42578125" style="1" customWidth="1"/>
    <col min="5" max="14" width="2.5703125" style="1" customWidth="1"/>
    <col min="15" max="15" width="3.140625" style="1" customWidth="1"/>
    <col min="16" max="16" width="2.7109375" style="1" customWidth="1"/>
    <col min="17" max="17" width="2.5703125" style="1" customWidth="1"/>
    <col min="18" max="18" width="3.140625" style="1" customWidth="1"/>
    <col min="19" max="19" width="3.28515625" style="1" customWidth="1"/>
    <col min="20" max="27" width="2.5703125" style="1" customWidth="1"/>
    <col min="28" max="28" width="2.7109375" style="1" customWidth="1"/>
    <col min="29" max="29" width="3.85546875" style="1" customWidth="1"/>
    <col min="30" max="30" width="4.5703125" style="1" customWidth="1"/>
    <col min="31" max="31" width="3.85546875" style="1" customWidth="1"/>
    <col min="32" max="32" width="3.42578125" style="1" customWidth="1"/>
    <col min="33" max="38" width="2.5703125" style="1" customWidth="1"/>
    <col min="39" max="16384" width="9.140625" style="1"/>
  </cols>
  <sheetData>
    <row r="1" spans="2:34" ht="15.75" customHeight="1">
      <c r="H1" s="158" t="s">
        <v>71</v>
      </c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3"/>
      <c r="AG1" s="3"/>
      <c r="AH1" s="3"/>
    </row>
    <row r="2" spans="2:34" ht="15.75">
      <c r="N2" s="11"/>
      <c r="O2" s="11"/>
      <c r="P2" s="11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3"/>
      <c r="AE2" s="3"/>
      <c r="AF2" s="3"/>
      <c r="AG2" s="3"/>
      <c r="AH2" s="3"/>
    </row>
    <row r="3" spans="2:34">
      <c r="Q3" s="164" t="s">
        <v>0</v>
      </c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3"/>
      <c r="AG3" s="3"/>
      <c r="AH3" s="3"/>
    </row>
    <row r="5" spans="2:34" ht="12.75" customHeight="1">
      <c r="H5" s="159" t="s">
        <v>175</v>
      </c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</row>
    <row r="6" spans="2:34" ht="12.75" customHeight="1"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</row>
    <row r="8" spans="2:34" ht="12.75" customHeight="1">
      <c r="I8" s="161" t="s">
        <v>243</v>
      </c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</row>
    <row r="9" spans="2:34"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pans="2:34">
      <c r="B10" s="1" t="s">
        <v>61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1" spans="2:34" ht="7.5" customHeight="1"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</row>
    <row r="12" spans="2:34">
      <c r="B12" s="4" t="s">
        <v>176</v>
      </c>
      <c r="C12" s="13" t="s">
        <v>62</v>
      </c>
      <c r="D12" s="1" t="s">
        <v>63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</row>
    <row r="13" spans="2:34" s="3" customFormat="1" ht="8.25" customHeight="1">
      <c r="C13" s="14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</row>
    <row r="14" spans="2:34">
      <c r="B14" s="4"/>
      <c r="C14" s="13" t="s">
        <v>62</v>
      </c>
      <c r="D14" s="1" t="s">
        <v>64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</row>
    <row r="15" spans="2:34" ht="8.25" customHeight="1"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</row>
    <row r="16" spans="2:34">
      <c r="B16" s="1" t="s">
        <v>65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</row>
    <row r="17" spans="2:32" ht="6" customHeight="1"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</row>
    <row r="18" spans="2:32">
      <c r="D18" s="162" t="s">
        <v>66</v>
      </c>
      <c r="E18" s="162"/>
      <c r="F18" s="162"/>
      <c r="G18" s="163" t="s">
        <v>67</v>
      </c>
      <c r="H18" s="163"/>
      <c r="I18" s="163"/>
      <c r="J18" s="163"/>
      <c r="K18" s="10"/>
      <c r="L18" s="10"/>
      <c r="M18" s="10"/>
      <c r="N18" s="10"/>
      <c r="O18" s="10"/>
      <c r="R18" s="162" t="s">
        <v>66</v>
      </c>
      <c r="S18" s="162"/>
      <c r="T18" s="162"/>
      <c r="U18" s="163" t="s">
        <v>67</v>
      </c>
      <c r="V18" s="163"/>
      <c r="W18" s="163"/>
      <c r="X18" s="163"/>
    </row>
    <row r="19" spans="2:32" ht="6.75" customHeight="1">
      <c r="G19" s="10"/>
      <c r="H19" s="10"/>
      <c r="I19" s="10"/>
      <c r="J19" s="10"/>
      <c r="K19" s="10"/>
      <c r="L19" s="10"/>
      <c r="M19" s="10"/>
      <c r="N19" s="10"/>
      <c r="O19" s="10"/>
      <c r="U19" s="10"/>
      <c r="V19" s="10"/>
      <c r="W19" s="10"/>
      <c r="X19" s="10"/>
    </row>
    <row r="20" spans="2:32">
      <c r="B20" s="1" t="s">
        <v>68</v>
      </c>
      <c r="D20" s="73">
        <v>0</v>
      </c>
      <c r="E20" s="73">
        <v>1</v>
      </c>
      <c r="F20" s="74"/>
      <c r="G20" s="75">
        <v>2</v>
      </c>
      <c r="H20" s="75">
        <v>0</v>
      </c>
      <c r="I20" s="75">
        <v>1</v>
      </c>
      <c r="J20" s="75">
        <v>7</v>
      </c>
      <c r="K20" s="10"/>
      <c r="L20" s="10"/>
      <c r="M20" s="10"/>
      <c r="N20" s="10"/>
      <c r="O20" s="10"/>
      <c r="P20" s="1" t="s">
        <v>69</v>
      </c>
      <c r="R20" s="73">
        <v>0</v>
      </c>
      <c r="S20" s="73">
        <v>1</v>
      </c>
      <c r="T20" s="76"/>
      <c r="U20" s="75">
        <v>2</v>
      </c>
      <c r="V20" s="75">
        <v>0</v>
      </c>
      <c r="W20" s="75">
        <v>1</v>
      </c>
      <c r="X20" s="75">
        <v>8</v>
      </c>
    </row>
    <row r="22" spans="2:32">
      <c r="B22" s="157" t="s">
        <v>1</v>
      </c>
      <c r="C22" s="157"/>
      <c r="D22" s="157"/>
      <c r="P22" s="2"/>
      <c r="Q22" s="2"/>
      <c r="R22" s="2"/>
      <c r="S22" s="2"/>
      <c r="T22" s="2"/>
      <c r="U22" s="2"/>
      <c r="V22" s="2"/>
      <c r="W22" s="2"/>
      <c r="X22" s="2"/>
      <c r="AA22" s="3"/>
    </row>
    <row r="23" spans="2:32" ht="9" customHeight="1">
      <c r="P23" s="2"/>
      <c r="Q23" s="2"/>
      <c r="R23" s="2"/>
      <c r="S23" s="2"/>
      <c r="T23" s="2"/>
      <c r="U23" s="2"/>
      <c r="V23" s="2"/>
      <c r="W23" s="2"/>
      <c r="X23" s="2"/>
      <c r="Y23" s="3"/>
    </row>
    <row r="24" spans="2:32">
      <c r="B24" s="77">
        <v>0</v>
      </c>
      <c r="C24" s="77">
        <v>0</v>
      </c>
      <c r="D24" s="77">
        <v>1</v>
      </c>
      <c r="E24" s="77">
        <v>6</v>
      </c>
      <c r="F24" s="77">
        <v>5</v>
      </c>
      <c r="G24" s="77">
        <v>5</v>
      </c>
      <c r="H24" s="77">
        <v>4</v>
      </c>
      <c r="I24" s="77">
        <v>9</v>
      </c>
      <c r="K24" s="3"/>
      <c r="L24" s="3"/>
      <c r="M24" s="3"/>
      <c r="N24" s="3"/>
      <c r="O24" s="3"/>
      <c r="P24" s="12"/>
      <c r="Q24" s="12"/>
      <c r="R24" s="12"/>
      <c r="S24" s="12"/>
      <c r="T24" s="12"/>
      <c r="U24" s="12"/>
      <c r="V24" s="12"/>
      <c r="W24" s="12"/>
      <c r="X24" s="12"/>
      <c r="Y24" s="3"/>
      <c r="Z24" s="3"/>
      <c r="AA24" s="3"/>
      <c r="AB24" s="3"/>
      <c r="AC24" s="3"/>
      <c r="AD24" s="3"/>
      <c r="AE24" s="3"/>
      <c r="AF24" s="3"/>
    </row>
    <row r="25" spans="2:32">
      <c r="S25" s="157"/>
      <c r="T25" s="157"/>
      <c r="U25" s="157"/>
      <c r="V25" s="157"/>
      <c r="W25" s="157"/>
      <c r="X25" s="157"/>
      <c r="Y25" s="157"/>
      <c r="Z25" s="157"/>
      <c r="AA25" s="157"/>
      <c r="AC25" s="3"/>
    </row>
    <row r="26" spans="2:32">
      <c r="B26" s="177" t="s">
        <v>2</v>
      </c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</row>
    <row r="27" spans="2:32" ht="9.75" customHeight="1"/>
    <row r="28" spans="2:32">
      <c r="B28" s="77" t="s">
        <v>177</v>
      </c>
      <c r="C28" s="77" t="s">
        <v>178</v>
      </c>
      <c r="D28" s="77" t="s">
        <v>179</v>
      </c>
      <c r="E28" s="77" t="s">
        <v>180</v>
      </c>
      <c r="F28" s="77" t="s">
        <v>181</v>
      </c>
      <c r="G28" s="77" t="s">
        <v>182</v>
      </c>
      <c r="H28" s="77" t="s">
        <v>183</v>
      </c>
      <c r="I28" s="77" t="s">
        <v>184</v>
      </c>
      <c r="J28" s="77" t="s">
        <v>185</v>
      </c>
      <c r="K28" s="77" t="s">
        <v>183</v>
      </c>
      <c r="L28" s="77" t="s">
        <v>186</v>
      </c>
      <c r="M28" s="77" t="s">
        <v>187</v>
      </c>
      <c r="N28" s="77" t="s">
        <v>188</v>
      </c>
      <c r="O28" s="77" t="s">
        <v>189</v>
      </c>
      <c r="P28" s="77" t="s">
        <v>183</v>
      </c>
      <c r="Q28" s="77" t="s">
        <v>190</v>
      </c>
      <c r="R28" s="77" t="s">
        <v>189</v>
      </c>
      <c r="S28" s="77" t="s">
        <v>178</v>
      </c>
      <c r="T28" s="77" t="s">
        <v>185</v>
      </c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4"/>
      <c r="AF28" s="4"/>
    </row>
    <row r="29" spans="2:32">
      <c r="B29" s="77" t="s">
        <v>191</v>
      </c>
      <c r="C29" s="77"/>
      <c r="D29" s="77" t="s">
        <v>192</v>
      </c>
      <c r="E29" s="77" t="s">
        <v>188</v>
      </c>
      <c r="F29" s="77" t="s">
        <v>181</v>
      </c>
      <c r="G29" s="77" t="s">
        <v>190</v>
      </c>
      <c r="H29" s="77" t="s">
        <v>179</v>
      </c>
      <c r="I29" s="77" t="s">
        <v>181</v>
      </c>
      <c r="J29" s="77" t="s">
        <v>190</v>
      </c>
      <c r="K29" s="77" t="s">
        <v>183</v>
      </c>
      <c r="L29" s="77" t="s">
        <v>190</v>
      </c>
      <c r="M29" s="77" t="s">
        <v>179</v>
      </c>
      <c r="N29" s="77" t="s">
        <v>188</v>
      </c>
      <c r="O29" s="77" t="s">
        <v>193</v>
      </c>
      <c r="P29" s="77"/>
      <c r="Q29" s="77" t="s">
        <v>194</v>
      </c>
      <c r="R29" s="77" t="s">
        <v>195</v>
      </c>
      <c r="S29" s="77"/>
      <c r="T29" s="77" t="s">
        <v>196</v>
      </c>
      <c r="U29" s="77" t="s">
        <v>188</v>
      </c>
      <c r="V29" s="77" t="s">
        <v>188</v>
      </c>
      <c r="W29" s="77" t="s">
        <v>197</v>
      </c>
      <c r="X29" s="77" t="s">
        <v>186</v>
      </c>
      <c r="Y29" s="77" t="s">
        <v>198</v>
      </c>
      <c r="Z29" s="77" t="s">
        <v>186</v>
      </c>
      <c r="AA29" s="77" t="s">
        <v>181</v>
      </c>
      <c r="AB29" s="77" t="s">
        <v>182</v>
      </c>
      <c r="AC29" s="77" t="s">
        <v>178</v>
      </c>
      <c r="AD29" s="77"/>
      <c r="AE29" s="4"/>
      <c r="AF29" s="4"/>
    </row>
    <row r="30" spans="2:32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2:32">
      <c r="B31" s="179" t="s">
        <v>3</v>
      </c>
      <c r="C31" s="179"/>
      <c r="D31" s="179"/>
      <c r="E31" s="179"/>
      <c r="F31" s="179"/>
      <c r="G31" s="179"/>
      <c r="H31" s="179"/>
      <c r="I31" s="157"/>
      <c r="J31" s="157"/>
    </row>
    <row r="32" spans="2:32">
      <c r="B32" s="180" t="s">
        <v>4</v>
      </c>
      <c r="C32" s="180"/>
      <c r="D32" s="180"/>
      <c r="E32" s="180"/>
      <c r="F32" s="180"/>
      <c r="G32" s="180"/>
      <c r="H32" s="180"/>
    </row>
    <row r="33" spans="2:44">
      <c r="B33" s="78" t="s">
        <v>183</v>
      </c>
      <c r="C33" s="78" t="s">
        <v>184</v>
      </c>
      <c r="D33" s="78" t="s">
        <v>187</v>
      </c>
      <c r="E33" s="78" t="s">
        <v>199</v>
      </c>
      <c r="F33" s="78" t="s">
        <v>185</v>
      </c>
      <c r="G33" s="78" t="s">
        <v>181</v>
      </c>
      <c r="H33" s="78" t="s">
        <v>200</v>
      </c>
      <c r="I33" s="78" t="s">
        <v>197</v>
      </c>
      <c r="J33" s="78" t="s">
        <v>198</v>
      </c>
      <c r="K33" s="78" t="s">
        <v>188</v>
      </c>
      <c r="L33" s="78" t="s">
        <v>201</v>
      </c>
      <c r="M33" s="78" t="s">
        <v>188</v>
      </c>
      <c r="N33" s="78" t="s">
        <v>202</v>
      </c>
      <c r="O33" s="78" t="s">
        <v>180</v>
      </c>
      <c r="P33" s="78"/>
      <c r="Q33" s="78">
        <v>1</v>
      </c>
      <c r="R33" s="78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4"/>
    </row>
    <row r="34" spans="2:44"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</row>
    <row r="35" spans="2:44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2:44" s="7" customFormat="1">
      <c r="B36" s="180" t="s">
        <v>5</v>
      </c>
      <c r="C36" s="180"/>
      <c r="D36" s="180"/>
      <c r="E36" s="180"/>
      <c r="F36" s="8"/>
      <c r="G36" s="8"/>
      <c r="H36" s="8"/>
      <c r="I36" s="180" t="s">
        <v>6</v>
      </c>
      <c r="J36" s="180"/>
      <c r="K36" s="180"/>
      <c r="L36" s="180"/>
      <c r="M36" s="180"/>
      <c r="N36" s="180"/>
      <c r="O36" s="180"/>
      <c r="P36" s="180"/>
      <c r="Q36" s="180"/>
      <c r="R36" s="180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</row>
    <row r="37" spans="2:44">
      <c r="B37" s="77">
        <v>9</v>
      </c>
      <c r="C37" s="77">
        <v>7</v>
      </c>
      <c r="D37" s="77">
        <v>5</v>
      </c>
      <c r="E37" s="77">
        <v>1</v>
      </c>
      <c r="F37" s="77">
        <v>7</v>
      </c>
      <c r="G37" s="79"/>
      <c r="H37" s="3"/>
      <c r="I37" s="77" t="s">
        <v>201</v>
      </c>
      <c r="J37" s="77" t="s">
        <v>178</v>
      </c>
      <c r="K37" s="77" t="s">
        <v>183</v>
      </c>
      <c r="L37" s="77" t="s">
        <v>197</v>
      </c>
      <c r="M37" s="77" t="s">
        <v>179</v>
      </c>
      <c r="N37" s="77" t="s">
        <v>184</v>
      </c>
      <c r="O37" s="77"/>
      <c r="P37" s="77" t="s">
        <v>201</v>
      </c>
      <c r="Q37" s="77" t="s">
        <v>203</v>
      </c>
      <c r="R37" s="77" t="s">
        <v>197</v>
      </c>
      <c r="S37" s="77" t="s">
        <v>182</v>
      </c>
      <c r="T37" s="77" t="s">
        <v>196</v>
      </c>
      <c r="U37" s="77" t="s">
        <v>190</v>
      </c>
      <c r="V37" s="77" t="s">
        <v>189</v>
      </c>
      <c r="W37" s="77" t="s">
        <v>178</v>
      </c>
      <c r="X37" s="4"/>
      <c r="Y37" s="4"/>
      <c r="Z37" s="4"/>
      <c r="AA37" s="4"/>
      <c r="AB37" s="4"/>
      <c r="AC37" s="4"/>
      <c r="AD37" s="4"/>
      <c r="AE37" s="4"/>
      <c r="AF37" s="4"/>
    </row>
    <row r="39" spans="2:44" s="7" customFormat="1">
      <c r="B39" s="178" t="s">
        <v>7</v>
      </c>
      <c r="C39" s="178"/>
      <c r="D39" s="178"/>
      <c r="E39" s="178"/>
      <c r="F39" s="178"/>
      <c r="G39" s="178"/>
      <c r="H39" s="178"/>
      <c r="I39" s="178"/>
      <c r="J39" s="178"/>
      <c r="K39" s="178"/>
      <c r="V39" s="178" t="s">
        <v>8</v>
      </c>
      <c r="W39" s="178"/>
      <c r="X39" s="178"/>
      <c r="Y39" s="178"/>
      <c r="Z39" s="178"/>
      <c r="AA39" s="178"/>
      <c r="AB39" s="178"/>
      <c r="AC39" s="178"/>
      <c r="AD39" s="178"/>
      <c r="AE39" s="178"/>
    </row>
    <row r="40" spans="2:44">
      <c r="B40" s="77">
        <v>0</v>
      </c>
      <c r="C40" s="77">
        <v>4</v>
      </c>
      <c r="D40" s="77">
        <v>8</v>
      </c>
      <c r="E40" s="77" t="s">
        <v>204</v>
      </c>
      <c r="F40" s="77">
        <v>4</v>
      </c>
      <c r="G40" s="77">
        <v>1</v>
      </c>
      <c r="H40" s="77">
        <v>2</v>
      </c>
      <c r="I40" s="77">
        <v>1</v>
      </c>
      <c r="J40" s="77">
        <v>0</v>
      </c>
      <c r="K40" s="77">
        <v>0</v>
      </c>
      <c r="L40" s="77"/>
      <c r="M40" s="77"/>
      <c r="N40" s="4"/>
      <c r="O40" s="4"/>
      <c r="V40" s="77">
        <v>4</v>
      </c>
      <c r="W40" s="77">
        <v>1</v>
      </c>
      <c r="X40" s="77">
        <v>3</v>
      </c>
      <c r="Y40" s="77">
        <v>7</v>
      </c>
      <c r="Z40" s="77">
        <v>2</v>
      </c>
      <c r="AA40" s="77">
        <v>4</v>
      </c>
      <c r="AB40" s="77">
        <v>0</v>
      </c>
      <c r="AC40" s="77"/>
      <c r="AD40" s="77"/>
      <c r="AE40" s="4"/>
      <c r="AF40" s="4"/>
    </row>
    <row r="41" spans="2:44">
      <c r="B41" s="3"/>
      <c r="C41" s="3"/>
      <c r="D41" s="3"/>
      <c r="E41" s="3"/>
      <c r="F41" s="3"/>
      <c r="G41" s="3"/>
      <c r="H41" s="3"/>
      <c r="V41" s="3"/>
      <c r="W41" s="3"/>
      <c r="X41" s="3"/>
      <c r="Y41" s="3"/>
      <c r="Z41" s="3"/>
      <c r="AA41" s="3"/>
      <c r="AB41" s="3"/>
      <c r="AC41" s="3"/>
    </row>
    <row r="42" spans="2:44" s="7" customFormat="1">
      <c r="B42" s="180" t="s">
        <v>70</v>
      </c>
      <c r="C42" s="180"/>
      <c r="D42" s="180"/>
      <c r="E42" s="180"/>
      <c r="F42" s="180"/>
      <c r="G42" s="180"/>
      <c r="H42" s="8"/>
      <c r="V42" s="8"/>
      <c r="W42" s="8"/>
      <c r="X42" s="8"/>
      <c r="Y42" s="8"/>
      <c r="Z42" s="8"/>
      <c r="AA42" s="8"/>
      <c r="AB42" s="8"/>
      <c r="AC42" s="8"/>
    </row>
    <row r="43" spans="2:44" ht="14.25">
      <c r="B43" s="80" t="s">
        <v>205</v>
      </c>
      <c r="C43" s="80" t="s">
        <v>206</v>
      </c>
      <c r="D43" s="80" t="s">
        <v>18</v>
      </c>
      <c r="E43" s="80" t="s">
        <v>207</v>
      </c>
      <c r="F43" s="80" t="s">
        <v>206</v>
      </c>
      <c r="G43" s="80" t="s">
        <v>208</v>
      </c>
      <c r="H43" s="80" t="s">
        <v>209</v>
      </c>
      <c r="I43" s="80" t="s">
        <v>210</v>
      </c>
      <c r="J43" s="80" t="s">
        <v>211</v>
      </c>
      <c r="K43" s="80" t="s">
        <v>208</v>
      </c>
      <c r="L43" s="80" t="s">
        <v>212</v>
      </c>
      <c r="M43" s="80" t="s">
        <v>213</v>
      </c>
      <c r="N43" s="80" t="s">
        <v>214</v>
      </c>
      <c r="O43" s="80" t="s">
        <v>215</v>
      </c>
      <c r="P43" s="80" t="s">
        <v>211</v>
      </c>
      <c r="Q43" s="80" t="s">
        <v>216</v>
      </c>
      <c r="R43" s="80" t="s">
        <v>19</v>
      </c>
      <c r="S43" s="80" t="s">
        <v>19</v>
      </c>
      <c r="T43" s="80" t="s">
        <v>199</v>
      </c>
      <c r="U43" s="80" t="s">
        <v>211</v>
      </c>
      <c r="V43" s="80" t="s">
        <v>217</v>
      </c>
      <c r="W43" s="4"/>
      <c r="X43" s="4"/>
      <c r="Y43" s="4"/>
      <c r="Z43" s="4"/>
      <c r="AA43" s="4"/>
      <c r="AB43" s="4"/>
      <c r="AC43" s="4"/>
      <c r="AD43" s="4"/>
      <c r="AE43" s="4"/>
      <c r="AF43" s="4"/>
    </row>
    <row r="45" spans="2:44" ht="12.75" customHeight="1">
      <c r="B45" s="168" t="s">
        <v>9</v>
      </c>
      <c r="C45" s="169"/>
      <c r="D45" s="169"/>
      <c r="E45" s="169"/>
      <c r="F45" s="169"/>
      <c r="G45" s="169"/>
      <c r="H45" s="169"/>
      <c r="I45" s="6"/>
      <c r="J45" s="81"/>
      <c r="K45" s="6"/>
      <c r="L45" s="82"/>
      <c r="M45" s="82"/>
      <c r="N45" s="168" t="s">
        <v>10</v>
      </c>
      <c r="O45" s="172"/>
      <c r="P45" s="172"/>
      <c r="Q45" s="172"/>
      <c r="R45" s="172"/>
      <c r="S45" s="173"/>
      <c r="T45" s="168" t="s">
        <v>11</v>
      </c>
      <c r="U45" s="172"/>
      <c r="V45" s="172"/>
      <c r="W45" s="172"/>
      <c r="X45" s="172"/>
      <c r="Y45" s="172"/>
      <c r="Z45" s="173"/>
      <c r="AA45" s="168" t="s">
        <v>218</v>
      </c>
      <c r="AB45" s="172"/>
      <c r="AC45" s="172"/>
      <c r="AD45" s="172"/>
      <c r="AE45" s="172"/>
      <c r="AF45" s="173"/>
      <c r="AM45" s="165"/>
      <c r="AN45" s="166"/>
      <c r="AO45" s="166"/>
      <c r="AP45" s="166"/>
      <c r="AQ45" s="166"/>
      <c r="AR45" s="166"/>
    </row>
    <row r="46" spans="2:44">
      <c r="B46" s="170"/>
      <c r="C46" s="171"/>
      <c r="D46" s="171"/>
      <c r="E46" s="171"/>
      <c r="F46" s="171"/>
      <c r="G46" s="171"/>
      <c r="H46" s="171"/>
      <c r="I46" s="83"/>
      <c r="J46" s="83"/>
      <c r="K46" s="84"/>
      <c r="L46" s="84"/>
      <c r="M46" s="84"/>
      <c r="N46" s="174"/>
      <c r="O46" s="175"/>
      <c r="P46" s="175"/>
      <c r="Q46" s="175"/>
      <c r="R46" s="175"/>
      <c r="S46" s="176"/>
      <c r="T46" s="174"/>
      <c r="U46" s="175"/>
      <c r="V46" s="175"/>
      <c r="W46" s="175"/>
      <c r="X46" s="175"/>
      <c r="Y46" s="175"/>
      <c r="Z46" s="176"/>
      <c r="AA46" s="174"/>
      <c r="AB46" s="166"/>
      <c r="AC46" s="166"/>
      <c r="AD46" s="166"/>
      <c r="AE46" s="166"/>
      <c r="AF46" s="176"/>
      <c r="AM46" s="166"/>
      <c r="AN46" s="166"/>
      <c r="AO46" s="166"/>
      <c r="AP46" s="166"/>
      <c r="AQ46" s="166"/>
      <c r="AR46" s="166"/>
    </row>
    <row r="47" spans="2:44">
      <c r="B47" s="170"/>
      <c r="C47" s="171"/>
      <c r="D47" s="171"/>
      <c r="E47" s="171"/>
      <c r="F47" s="171"/>
      <c r="G47" s="171"/>
      <c r="H47" s="171"/>
      <c r="I47" s="83"/>
      <c r="J47" s="83"/>
      <c r="K47" s="84"/>
      <c r="L47" s="84"/>
      <c r="M47" s="84"/>
      <c r="N47" s="174"/>
      <c r="O47" s="175"/>
      <c r="P47" s="175"/>
      <c r="Q47" s="175"/>
      <c r="R47" s="175"/>
      <c r="S47" s="176"/>
      <c r="T47" s="174"/>
      <c r="U47" s="175"/>
      <c r="V47" s="175"/>
      <c r="W47" s="175"/>
      <c r="X47" s="175"/>
      <c r="Y47" s="175"/>
      <c r="Z47" s="176"/>
      <c r="AA47" s="174"/>
      <c r="AB47" s="166"/>
      <c r="AC47" s="166"/>
      <c r="AD47" s="166"/>
      <c r="AE47" s="166"/>
      <c r="AF47" s="176"/>
      <c r="AM47" s="166"/>
      <c r="AN47" s="166"/>
      <c r="AO47" s="166"/>
      <c r="AP47" s="166"/>
      <c r="AQ47" s="166"/>
      <c r="AR47" s="166"/>
    </row>
    <row r="48" spans="2:44" ht="21" customHeight="1">
      <c r="B48" s="170"/>
      <c r="C48" s="171"/>
      <c r="D48" s="171"/>
      <c r="E48" s="171"/>
      <c r="F48" s="171"/>
      <c r="G48" s="171"/>
      <c r="H48" s="171"/>
      <c r="I48" s="83"/>
      <c r="J48" s="83"/>
      <c r="K48" s="84"/>
      <c r="L48" s="84"/>
      <c r="M48" s="84"/>
      <c r="N48" s="174"/>
      <c r="O48" s="175"/>
      <c r="P48" s="175"/>
      <c r="Q48" s="175"/>
      <c r="R48" s="175"/>
      <c r="S48" s="176"/>
      <c r="T48" s="174"/>
      <c r="U48" s="175"/>
      <c r="V48" s="175"/>
      <c r="W48" s="175"/>
      <c r="X48" s="175"/>
      <c r="Y48" s="175"/>
      <c r="Z48" s="176"/>
      <c r="AA48" s="174"/>
      <c r="AB48" s="166"/>
      <c r="AC48" s="166"/>
      <c r="AD48" s="166"/>
      <c r="AE48" s="166"/>
      <c r="AF48" s="176"/>
      <c r="AM48" s="166"/>
      <c r="AN48" s="166"/>
      <c r="AO48" s="166"/>
      <c r="AP48" s="166"/>
      <c r="AQ48" s="166"/>
      <c r="AR48" s="166"/>
    </row>
    <row r="49" spans="2:34">
      <c r="B49" s="85"/>
      <c r="C49" s="17">
        <v>2</v>
      </c>
      <c r="D49" s="17">
        <v>7</v>
      </c>
      <c r="E49" s="16"/>
      <c r="F49" s="17">
        <v>0</v>
      </c>
      <c r="G49" s="17">
        <v>2</v>
      </c>
      <c r="H49" s="16"/>
      <c r="I49" s="17">
        <v>2</v>
      </c>
      <c r="J49" s="17">
        <v>0</v>
      </c>
      <c r="K49" s="17">
        <v>1</v>
      </c>
      <c r="L49" s="17">
        <v>8</v>
      </c>
      <c r="M49" s="83"/>
      <c r="N49" s="85"/>
      <c r="O49" s="83"/>
      <c r="P49" s="83"/>
      <c r="Q49" s="83"/>
      <c r="R49" s="83"/>
      <c r="S49" s="86"/>
      <c r="T49" s="83"/>
      <c r="U49" s="83"/>
      <c r="V49" s="83"/>
      <c r="W49" s="83"/>
      <c r="X49" s="83"/>
      <c r="Y49" s="83"/>
      <c r="Z49" s="87"/>
      <c r="AA49" s="88"/>
      <c r="AB49" s="3"/>
      <c r="AC49" s="3"/>
      <c r="AD49" s="3"/>
      <c r="AE49" s="3"/>
      <c r="AF49" s="89"/>
    </row>
    <row r="50" spans="2:34">
      <c r="B50" s="85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90" t="s">
        <v>222</v>
      </c>
      <c r="O50" s="91"/>
      <c r="P50" s="91"/>
      <c r="Q50" s="91"/>
      <c r="R50" s="91"/>
      <c r="S50" s="118"/>
      <c r="T50" s="90" t="s">
        <v>221</v>
      </c>
      <c r="U50" s="91"/>
      <c r="V50" s="91"/>
      <c r="W50" s="91"/>
      <c r="X50" s="91"/>
      <c r="Y50" s="118"/>
      <c r="Z50" s="86"/>
      <c r="AA50" s="90" t="s">
        <v>220</v>
      </c>
      <c r="AB50" s="91"/>
      <c r="AC50" s="91"/>
      <c r="AD50" s="91"/>
      <c r="AE50" s="91"/>
      <c r="AF50" s="118"/>
      <c r="AG50" s="83"/>
      <c r="AH50" s="3"/>
    </row>
    <row r="51" spans="2:34">
      <c r="B51" s="94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4"/>
      <c r="O51" s="95"/>
      <c r="P51" s="95"/>
      <c r="Q51" s="96"/>
      <c r="R51" s="96"/>
      <c r="S51" s="97"/>
      <c r="T51" s="90" t="s">
        <v>225</v>
      </c>
      <c r="U51" s="96"/>
      <c r="V51" s="96"/>
      <c r="W51" s="96"/>
      <c r="X51" s="96"/>
      <c r="Y51" s="95"/>
      <c r="Z51" s="98"/>
      <c r="AA51" s="90" t="s">
        <v>224</v>
      </c>
      <c r="AB51" s="92"/>
      <c r="AC51" s="92"/>
      <c r="AD51" s="92"/>
      <c r="AE51" s="92"/>
      <c r="AF51" s="93"/>
    </row>
    <row r="52" spans="2:34">
      <c r="B52" s="99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99"/>
      <c r="O52" s="100"/>
      <c r="P52" s="100"/>
      <c r="Q52" s="101"/>
      <c r="R52" s="101"/>
      <c r="S52" s="102"/>
      <c r="T52" s="101"/>
      <c r="U52" s="101"/>
      <c r="V52" s="101"/>
      <c r="W52" s="101"/>
      <c r="X52" s="101"/>
      <c r="Y52" s="100"/>
      <c r="Z52" s="103"/>
      <c r="AA52" s="99"/>
      <c r="AB52" s="100"/>
      <c r="AC52" s="100"/>
      <c r="AD52" s="100"/>
      <c r="AE52" s="100"/>
      <c r="AF52" s="104"/>
    </row>
    <row r="53" spans="2:34">
      <c r="B53" s="167"/>
      <c r="C53" s="167"/>
      <c r="D53" s="167"/>
      <c r="E53" s="167"/>
      <c r="F53" s="167"/>
      <c r="G53" s="167"/>
      <c r="H53" s="167"/>
    </row>
    <row r="54" spans="2:34">
      <c r="B54" s="157"/>
      <c r="C54" s="157"/>
      <c r="D54" s="157"/>
      <c r="E54" s="157"/>
      <c r="F54" s="157"/>
      <c r="G54" s="157"/>
      <c r="H54" s="157"/>
      <c r="I54" s="157"/>
      <c r="J54" s="157"/>
      <c r="K54" s="18"/>
    </row>
  </sheetData>
  <mergeCells count="25">
    <mergeCell ref="S25:AA25"/>
    <mergeCell ref="B26:R26"/>
    <mergeCell ref="T45:Z48"/>
    <mergeCell ref="AA45:AF48"/>
    <mergeCell ref="B39:K39"/>
    <mergeCell ref="B31:J31"/>
    <mergeCell ref="V39:AE39"/>
    <mergeCell ref="B42:G42"/>
    <mergeCell ref="B32:H32"/>
    <mergeCell ref="B36:E36"/>
    <mergeCell ref="I36:R36"/>
    <mergeCell ref="AM45:AR48"/>
    <mergeCell ref="B54:J54"/>
    <mergeCell ref="B53:H53"/>
    <mergeCell ref="B45:H48"/>
    <mergeCell ref="N45:S48"/>
    <mergeCell ref="B22:D22"/>
    <mergeCell ref="H1:AE1"/>
    <mergeCell ref="H5:AA6"/>
    <mergeCell ref="I8:W8"/>
    <mergeCell ref="D18:F18"/>
    <mergeCell ref="G18:J18"/>
    <mergeCell ref="R18:T18"/>
    <mergeCell ref="U18:X18"/>
    <mergeCell ref="Q3:AE3"/>
  </mergeCells>
  <phoneticPr fontId="4" type="noConversion"/>
  <pageMargins left="0.75" right="0.75" top="0.65" bottom="1" header="0.4921259845" footer="0.492125984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M175"/>
  <sheetViews>
    <sheetView showGridLines="0" zoomScaleNormal="100" workbookViewId="0">
      <pane xSplit="1" ySplit="6" topLeftCell="B64" activePane="bottomRight" state="frozen"/>
      <selection pane="topRight" activeCell="B1" sqref="B1"/>
      <selection pane="bottomLeft" activeCell="A6" sqref="A6"/>
      <selection pane="bottomRight" activeCell="M9" sqref="M9"/>
    </sheetView>
  </sheetViews>
  <sheetFormatPr defaultColWidth="7.85546875" defaultRowHeight="21.75" customHeight="1"/>
  <cols>
    <col min="1" max="1" width="1" style="19" customWidth="1"/>
    <col min="2" max="2" width="6.85546875" style="44" customWidth="1"/>
    <col min="3" max="3" width="36.7109375" style="29" customWidth="1"/>
    <col min="4" max="4" width="5.7109375" style="30" customWidth="1"/>
    <col min="5" max="5" width="13.140625" style="30" bestFit="1" customWidth="1"/>
    <col min="6" max="6" width="11.85546875" style="30" customWidth="1"/>
    <col min="7" max="7" width="13.140625" style="31" bestFit="1" customWidth="1"/>
    <col min="8" max="8" width="12.85546875" style="31" customWidth="1"/>
    <col min="9" max="9" width="5.7109375" style="19" customWidth="1"/>
    <col min="10" max="10" width="13" style="106" customWidth="1"/>
    <col min="11" max="12" width="7.85546875" style="19"/>
    <col min="13" max="13" width="10" style="19" bestFit="1" customWidth="1"/>
    <col min="14" max="16384" width="7.85546875" style="19"/>
  </cols>
  <sheetData>
    <row r="1" spans="2:13" ht="21.75" customHeight="1">
      <c r="C1" s="69" t="s">
        <v>242</v>
      </c>
    </row>
    <row r="2" spans="2:13" ht="15" customHeight="1">
      <c r="B2" s="144" t="s">
        <v>72</v>
      </c>
      <c r="C2" s="144" t="s">
        <v>12</v>
      </c>
      <c r="D2" s="130" t="s">
        <v>93</v>
      </c>
      <c r="E2" s="185" t="s">
        <v>241</v>
      </c>
      <c r="F2" s="186"/>
      <c r="G2" s="187"/>
      <c r="H2" s="128" t="s">
        <v>240</v>
      </c>
    </row>
    <row r="3" spans="2:13" ht="15" customHeight="1">
      <c r="B3" s="129"/>
      <c r="C3" s="145"/>
      <c r="D3" s="129"/>
      <c r="E3" s="188"/>
      <c r="F3" s="189"/>
      <c r="G3" s="190"/>
      <c r="H3" s="129"/>
    </row>
    <row r="4" spans="2:13" ht="15" customHeight="1">
      <c r="B4" s="129"/>
      <c r="C4" s="129"/>
      <c r="D4" s="129"/>
      <c r="E4" s="130" t="s">
        <v>15</v>
      </c>
      <c r="F4" s="130" t="s">
        <v>16</v>
      </c>
      <c r="G4" s="132" t="s">
        <v>17</v>
      </c>
      <c r="H4" s="129"/>
    </row>
    <row r="5" spans="2:13" ht="11.25" customHeight="1">
      <c r="B5" s="131"/>
      <c r="C5" s="131"/>
      <c r="D5" s="131"/>
      <c r="E5" s="131"/>
      <c r="F5" s="129"/>
      <c r="G5" s="133"/>
      <c r="H5" s="129"/>
    </row>
    <row r="6" spans="2:13" ht="12" customHeight="1">
      <c r="B6" s="20" t="s">
        <v>18</v>
      </c>
      <c r="C6" s="21" t="s">
        <v>19</v>
      </c>
      <c r="D6" s="22" t="s">
        <v>20</v>
      </c>
      <c r="E6" s="22" t="s">
        <v>21</v>
      </c>
      <c r="F6" s="23" t="s">
        <v>22</v>
      </c>
      <c r="G6" s="24">
        <v>3</v>
      </c>
      <c r="H6" s="24"/>
    </row>
    <row r="7" spans="2:13" s="35" customFormat="1" ht="18" customHeight="1">
      <c r="B7" s="61">
        <v>50</v>
      </c>
      <c r="C7" s="59" t="s">
        <v>75</v>
      </c>
      <c r="D7" s="60">
        <v>1</v>
      </c>
      <c r="E7" s="56">
        <f>SUM(E8:E11)</f>
        <v>2425916.59</v>
      </c>
      <c r="F7" s="56">
        <f>SUM(F8:F11)</f>
        <v>750192.85</v>
      </c>
      <c r="G7" s="56">
        <f>SUM(G8:G11)</f>
        <v>3176109.44</v>
      </c>
      <c r="H7" s="56">
        <f>SUM(H8:H11)</f>
        <v>36188137.510000005</v>
      </c>
      <c r="J7" s="72"/>
    </row>
    <row r="8" spans="2:13" ht="18" customHeight="1">
      <c r="B8" s="40">
        <v>501</v>
      </c>
      <c r="C8" s="32" t="s">
        <v>23</v>
      </c>
      <c r="D8" s="34">
        <v>2</v>
      </c>
      <c r="E8" s="57">
        <v>2202856.63</v>
      </c>
      <c r="F8" s="57">
        <v>3233.67</v>
      </c>
      <c r="G8" s="57">
        <f>E8+F8</f>
        <v>2206090.2999999998</v>
      </c>
      <c r="H8" s="57">
        <v>26783437.630000003</v>
      </c>
    </row>
    <row r="9" spans="2:13" ht="18" customHeight="1">
      <c r="B9" s="40">
        <v>502</v>
      </c>
      <c r="C9" s="32" t="s">
        <v>24</v>
      </c>
      <c r="D9" s="34">
        <v>3</v>
      </c>
      <c r="E9" s="57">
        <v>223059.96</v>
      </c>
      <c r="F9" s="57">
        <v>34418.269999999997</v>
      </c>
      <c r="G9" s="57">
        <f>E9+F9</f>
        <v>257478.22999999998</v>
      </c>
      <c r="H9" s="57">
        <v>2314622.7799999998</v>
      </c>
      <c r="M9" s="106"/>
    </row>
    <row r="10" spans="2:13" ht="18" customHeight="1">
      <c r="B10" s="40">
        <v>503</v>
      </c>
      <c r="C10" s="32" t="s">
        <v>25</v>
      </c>
      <c r="D10" s="34">
        <v>4</v>
      </c>
      <c r="E10" s="57">
        <v>0</v>
      </c>
      <c r="F10" s="57">
        <v>0</v>
      </c>
      <c r="G10" s="57">
        <f>E10+F10</f>
        <v>0</v>
      </c>
      <c r="H10" s="57">
        <v>0</v>
      </c>
    </row>
    <row r="11" spans="2:13" ht="18" customHeight="1">
      <c r="B11" s="40">
        <v>504</v>
      </c>
      <c r="C11" s="32" t="s">
        <v>26</v>
      </c>
      <c r="D11" s="34">
        <v>5</v>
      </c>
      <c r="E11" s="57">
        <v>0</v>
      </c>
      <c r="F11" s="57">
        <v>712540.91</v>
      </c>
      <c r="G11" s="57">
        <f>E11+F11</f>
        <v>712540.91</v>
      </c>
      <c r="H11" s="57">
        <v>7090077.0999999996</v>
      </c>
    </row>
    <row r="12" spans="2:13" s="35" customFormat="1" ht="18" customHeight="1">
      <c r="B12" s="61">
        <v>51</v>
      </c>
      <c r="C12" s="59" t="s">
        <v>76</v>
      </c>
      <c r="D12" s="60">
        <v>6</v>
      </c>
      <c r="E12" s="56">
        <f>SUM(E13:E16)</f>
        <v>409318.19</v>
      </c>
      <c r="F12" s="56">
        <f>SUM(F13:F16)</f>
        <v>11884.61</v>
      </c>
      <c r="G12" s="56">
        <f>SUM(G13:G16)</f>
        <v>421202.80000000005</v>
      </c>
      <c r="H12" s="56">
        <f>SUM(H13:H16)</f>
        <v>5099610.58</v>
      </c>
      <c r="J12" s="72"/>
    </row>
    <row r="13" spans="2:13" ht="18" customHeight="1">
      <c r="B13" s="40">
        <v>511</v>
      </c>
      <c r="C13" s="32" t="s">
        <v>27</v>
      </c>
      <c r="D13" s="34">
        <v>7</v>
      </c>
      <c r="E13" s="57">
        <v>89709.96</v>
      </c>
      <c r="F13" s="57">
        <v>291.02</v>
      </c>
      <c r="G13" s="57">
        <f>E13+F13</f>
        <v>90000.98000000001</v>
      </c>
      <c r="H13" s="57">
        <v>1343263.52</v>
      </c>
    </row>
    <row r="14" spans="2:13" ht="18" customHeight="1">
      <c r="B14" s="40">
        <v>512</v>
      </c>
      <c r="C14" s="32" t="s">
        <v>28</v>
      </c>
      <c r="D14" s="34">
        <v>8</v>
      </c>
      <c r="E14" s="57">
        <v>237.16</v>
      </c>
      <c r="F14" s="57">
        <v>0</v>
      </c>
      <c r="G14" s="57">
        <f t="shared" ref="G14:G36" si="0">E14+F14</f>
        <v>237.16</v>
      </c>
      <c r="H14" s="57">
        <v>6193.18</v>
      </c>
    </row>
    <row r="15" spans="2:13" ht="18" customHeight="1">
      <c r="B15" s="40">
        <v>513</v>
      </c>
      <c r="C15" s="32" t="s">
        <v>29</v>
      </c>
      <c r="D15" s="34">
        <v>9</v>
      </c>
      <c r="E15" s="57">
        <v>224.46</v>
      </c>
      <c r="F15" s="57">
        <v>0</v>
      </c>
      <c r="G15" s="57">
        <f t="shared" si="0"/>
        <v>224.46</v>
      </c>
      <c r="H15" s="57">
        <v>2054.08</v>
      </c>
    </row>
    <row r="16" spans="2:13" ht="18" customHeight="1">
      <c r="B16" s="40">
        <v>518</v>
      </c>
      <c r="C16" s="32" t="s">
        <v>30</v>
      </c>
      <c r="D16" s="34">
        <v>10</v>
      </c>
      <c r="E16" s="57">
        <v>319146.61</v>
      </c>
      <c r="F16" s="57">
        <v>11593.59</v>
      </c>
      <c r="G16" s="57">
        <f t="shared" si="0"/>
        <v>330740.2</v>
      </c>
      <c r="H16" s="57">
        <v>3748099.8</v>
      </c>
    </row>
    <row r="17" spans="2:10" s="35" customFormat="1" ht="18" customHeight="1">
      <c r="B17" s="61">
        <v>52</v>
      </c>
      <c r="C17" s="59" t="s">
        <v>77</v>
      </c>
      <c r="D17" s="60">
        <v>11</v>
      </c>
      <c r="E17" s="56">
        <f>SUM(E18:E22)</f>
        <v>3826757.2099999995</v>
      </c>
      <c r="F17" s="56">
        <f>SUM(F18:F22)</f>
        <v>35295.570000000007</v>
      </c>
      <c r="G17" s="56">
        <f>SUM(G18:G22)</f>
        <v>3862052.7800000003</v>
      </c>
      <c r="H17" s="56">
        <f>SUM(H18:H22)</f>
        <v>44385606.649999999</v>
      </c>
      <c r="J17" s="72"/>
    </row>
    <row r="18" spans="2:10" ht="20.25" customHeight="1">
      <c r="B18" s="40">
        <v>521</v>
      </c>
      <c r="C18" s="32" t="s">
        <v>31</v>
      </c>
      <c r="D18" s="34">
        <v>12</v>
      </c>
      <c r="E18" s="110">
        <v>2765818.45</v>
      </c>
      <c r="F18" s="110">
        <v>25335.22</v>
      </c>
      <c r="G18" s="57">
        <f t="shared" si="0"/>
        <v>2791153.6700000004</v>
      </c>
      <c r="H18" s="57">
        <v>32057545.719999999</v>
      </c>
    </row>
    <row r="19" spans="2:10" ht="18" customHeight="1">
      <c r="B19" s="40">
        <v>524</v>
      </c>
      <c r="C19" s="32" t="s">
        <v>82</v>
      </c>
      <c r="D19" s="34">
        <v>13</v>
      </c>
      <c r="E19" s="110">
        <v>958335.72</v>
      </c>
      <c r="F19" s="110">
        <v>8722.1200000000008</v>
      </c>
      <c r="G19" s="57">
        <f t="shared" si="0"/>
        <v>967057.84</v>
      </c>
      <c r="H19" s="57">
        <v>11191938.24</v>
      </c>
    </row>
    <row r="20" spans="2:10" ht="18" customHeight="1">
      <c r="B20" s="40">
        <v>525</v>
      </c>
      <c r="C20" s="32" t="s">
        <v>32</v>
      </c>
      <c r="D20" s="34">
        <v>14</v>
      </c>
      <c r="E20" s="110">
        <v>10252.030000000001</v>
      </c>
      <c r="F20" s="110">
        <v>0</v>
      </c>
      <c r="G20" s="57">
        <f t="shared" si="0"/>
        <v>10252.030000000001</v>
      </c>
      <c r="H20" s="57">
        <v>117484.9</v>
      </c>
    </row>
    <row r="21" spans="2:10" ht="18" customHeight="1">
      <c r="B21" s="40">
        <v>527</v>
      </c>
      <c r="C21" s="32" t="s">
        <v>33</v>
      </c>
      <c r="D21" s="34">
        <v>15</v>
      </c>
      <c r="E21" s="110">
        <v>92351.01</v>
      </c>
      <c r="F21" s="110">
        <v>1238.23</v>
      </c>
      <c r="G21" s="57">
        <f t="shared" si="0"/>
        <v>93589.239999999991</v>
      </c>
      <c r="H21" s="57">
        <v>1018637.7899999999</v>
      </c>
      <c r="I21" s="106"/>
    </row>
    <row r="22" spans="2:10" ht="18" customHeight="1">
      <c r="B22" s="40">
        <v>528</v>
      </c>
      <c r="C22" s="32" t="s">
        <v>34</v>
      </c>
      <c r="D22" s="34">
        <v>16</v>
      </c>
      <c r="E22" s="110">
        <v>0</v>
      </c>
      <c r="F22" s="110">
        <v>0</v>
      </c>
      <c r="G22" s="57">
        <f t="shared" si="0"/>
        <v>0</v>
      </c>
      <c r="H22" s="57">
        <v>0</v>
      </c>
      <c r="I22" s="106"/>
    </row>
    <row r="23" spans="2:10" s="35" customFormat="1" ht="18" customHeight="1">
      <c r="B23" s="61">
        <v>53</v>
      </c>
      <c r="C23" s="59" t="s">
        <v>78</v>
      </c>
      <c r="D23" s="60">
        <v>17</v>
      </c>
      <c r="E23" s="56">
        <f>SUM(E24:E26)</f>
        <v>2015.09</v>
      </c>
      <c r="F23" s="56">
        <f>SUM(F24:F26)</f>
        <v>0</v>
      </c>
      <c r="G23" s="56">
        <f>SUM(G24:G26)</f>
        <v>2015.09</v>
      </c>
      <c r="H23" s="56">
        <f>SUM(H24:H26)</f>
        <v>112624.83</v>
      </c>
      <c r="J23" s="72"/>
    </row>
    <row r="24" spans="2:10" ht="18" customHeight="1">
      <c r="B24" s="40">
        <v>531</v>
      </c>
      <c r="C24" s="32" t="s">
        <v>83</v>
      </c>
      <c r="D24" s="34">
        <v>18</v>
      </c>
      <c r="E24" s="110">
        <v>0</v>
      </c>
      <c r="F24" s="110">
        <v>0</v>
      </c>
      <c r="G24" s="57">
        <f t="shared" si="0"/>
        <v>0</v>
      </c>
      <c r="H24" s="57">
        <v>375.8</v>
      </c>
    </row>
    <row r="25" spans="2:10" ht="18" customHeight="1">
      <c r="B25" s="40">
        <v>532</v>
      </c>
      <c r="C25" s="32" t="s">
        <v>35</v>
      </c>
      <c r="D25" s="34">
        <v>19</v>
      </c>
      <c r="E25" s="110">
        <v>0</v>
      </c>
      <c r="F25" s="110">
        <v>0</v>
      </c>
      <c r="G25" s="57">
        <f t="shared" si="0"/>
        <v>0</v>
      </c>
      <c r="H25" s="57">
        <v>105319.33</v>
      </c>
      <c r="I25" s="106"/>
    </row>
    <row r="26" spans="2:10" ht="18" customHeight="1">
      <c r="B26" s="40">
        <v>538</v>
      </c>
      <c r="C26" s="32" t="s">
        <v>36</v>
      </c>
      <c r="D26" s="34">
        <v>20</v>
      </c>
      <c r="E26" s="110">
        <v>2015.09</v>
      </c>
      <c r="F26" s="110">
        <v>0</v>
      </c>
      <c r="G26" s="57">
        <f t="shared" si="0"/>
        <v>2015.09</v>
      </c>
      <c r="H26" s="57">
        <v>6929.7</v>
      </c>
      <c r="I26" s="106"/>
    </row>
    <row r="27" spans="2:10" s="35" customFormat="1" ht="22.5" customHeight="1">
      <c r="B27" s="61">
        <v>54</v>
      </c>
      <c r="C27" s="59" t="s">
        <v>79</v>
      </c>
      <c r="D27" s="60">
        <v>21</v>
      </c>
      <c r="E27" s="56">
        <f>SUM(E28:E34)</f>
        <v>22370.44</v>
      </c>
      <c r="F27" s="56">
        <f>SUM(F28:F34)</f>
        <v>3783.35</v>
      </c>
      <c r="G27" s="56">
        <f>SUM(G28:G34)</f>
        <v>26153.789999999997</v>
      </c>
      <c r="H27" s="56">
        <f>SUM(H28:H34)</f>
        <v>297205.48000000004</v>
      </c>
      <c r="J27" s="72"/>
    </row>
    <row r="28" spans="2:10" s="35" customFormat="1" ht="22.5" customHeight="1">
      <c r="B28" s="40">
        <v>541</v>
      </c>
      <c r="C28" s="32" t="s">
        <v>42</v>
      </c>
      <c r="D28" s="34">
        <v>22</v>
      </c>
      <c r="E28" s="110">
        <v>0</v>
      </c>
      <c r="F28" s="110">
        <v>0</v>
      </c>
      <c r="G28" s="57">
        <f t="shared" si="0"/>
        <v>0</v>
      </c>
      <c r="H28" s="57">
        <v>5974.91</v>
      </c>
      <c r="I28" s="72"/>
      <c r="J28" s="106"/>
    </row>
    <row r="29" spans="2:10" s="35" customFormat="1" ht="22.5" customHeight="1">
      <c r="B29" s="40">
        <v>542</v>
      </c>
      <c r="C29" s="32" t="s">
        <v>44</v>
      </c>
      <c r="D29" s="34">
        <v>23</v>
      </c>
      <c r="E29" s="110">
        <v>0</v>
      </c>
      <c r="F29" s="110">
        <v>0</v>
      </c>
      <c r="G29" s="57">
        <f t="shared" si="0"/>
        <v>0</v>
      </c>
      <c r="H29" s="57">
        <v>0</v>
      </c>
      <c r="J29" s="106"/>
    </row>
    <row r="30" spans="2:10" ht="18" customHeight="1">
      <c r="B30" s="40">
        <v>544</v>
      </c>
      <c r="C30" s="32" t="s">
        <v>84</v>
      </c>
      <c r="D30" s="34">
        <v>24</v>
      </c>
      <c r="E30" s="110">
        <v>0</v>
      </c>
      <c r="F30" s="110">
        <v>0</v>
      </c>
      <c r="G30" s="57">
        <f t="shared" si="0"/>
        <v>0</v>
      </c>
      <c r="H30" s="57">
        <v>61297.37</v>
      </c>
      <c r="I30" s="106"/>
    </row>
    <row r="31" spans="2:10" ht="18" customHeight="1">
      <c r="B31" s="40">
        <v>545</v>
      </c>
      <c r="C31" s="32" t="s">
        <v>85</v>
      </c>
      <c r="D31" s="34">
        <v>25</v>
      </c>
      <c r="E31" s="110">
        <v>0</v>
      </c>
      <c r="F31" s="110">
        <v>0</v>
      </c>
      <c r="G31" s="57">
        <f t="shared" si="0"/>
        <v>0</v>
      </c>
      <c r="H31" s="57">
        <v>316.87</v>
      </c>
    </row>
    <row r="32" spans="2:10" ht="18" customHeight="1">
      <c r="B32" s="40">
        <v>546</v>
      </c>
      <c r="C32" s="32" t="s">
        <v>37</v>
      </c>
      <c r="D32" s="34">
        <v>26</v>
      </c>
      <c r="E32" s="110">
        <v>9.9499999999999993</v>
      </c>
      <c r="F32" s="110">
        <v>0</v>
      </c>
      <c r="G32" s="57">
        <f t="shared" si="0"/>
        <v>9.9499999999999993</v>
      </c>
      <c r="H32" s="57">
        <v>2039.8</v>
      </c>
      <c r="I32" s="106"/>
    </row>
    <row r="33" spans="2:11" ht="21.75" customHeight="1">
      <c r="B33" s="40">
        <v>548</v>
      </c>
      <c r="C33" s="19" t="s">
        <v>86</v>
      </c>
      <c r="D33" s="34">
        <v>27</v>
      </c>
      <c r="E33" s="110">
        <v>22269.39</v>
      </c>
      <c r="F33" s="110">
        <v>3783.35</v>
      </c>
      <c r="G33" s="57">
        <f t="shared" si="0"/>
        <v>26052.739999999998</v>
      </c>
      <c r="H33" s="57">
        <v>216704.02000000002</v>
      </c>
      <c r="I33" s="106"/>
      <c r="K33" s="106"/>
    </row>
    <row r="34" spans="2:11" ht="24" customHeight="1">
      <c r="B34" s="40">
        <v>549</v>
      </c>
      <c r="C34" s="32" t="s">
        <v>40</v>
      </c>
      <c r="D34" s="34">
        <v>28</v>
      </c>
      <c r="E34" s="110">
        <v>91.1</v>
      </c>
      <c r="F34" s="110">
        <v>0</v>
      </c>
      <c r="G34" s="57">
        <f t="shared" si="0"/>
        <v>91.1</v>
      </c>
      <c r="H34" s="57">
        <v>10872.51</v>
      </c>
      <c r="I34" s="106"/>
      <c r="K34" s="106"/>
    </row>
    <row r="35" spans="2:11" s="35" customFormat="1" ht="44.25" customHeight="1">
      <c r="B35" s="61">
        <v>55</v>
      </c>
      <c r="C35" s="65" t="s">
        <v>87</v>
      </c>
      <c r="D35" s="60">
        <v>29</v>
      </c>
      <c r="E35" s="56">
        <f>E36+E37+E42+E45</f>
        <v>397720.09</v>
      </c>
      <c r="F35" s="56">
        <f>F36+F37+F42+F45</f>
        <v>3777.81</v>
      </c>
      <c r="G35" s="56">
        <f>G36+G37+G42+G45</f>
        <v>401497.9</v>
      </c>
      <c r="H35" s="56">
        <f>H36+H37+H42+H45</f>
        <v>4541739.2100000009</v>
      </c>
      <c r="J35" s="72"/>
    </row>
    <row r="36" spans="2:11" ht="24.75" customHeight="1">
      <c r="B36" s="40">
        <v>551</v>
      </c>
      <c r="C36" s="32" t="s">
        <v>41</v>
      </c>
      <c r="D36" s="34">
        <v>30</v>
      </c>
      <c r="E36" s="110">
        <v>397720.09</v>
      </c>
      <c r="F36" s="110">
        <v>3777.81</v>
      </c>
      <c r="G36" s="57">
        <f t="shared" si="0"/>
        <v>401497.9</v>
      </c>
      <c r="H36" s="57">
        <v>4441871.8000000007</v>
      </c>
      <c r="I36" s="106"/>
    </row>
    <row r="37" spans="2:11" s="35" customFormat="1" ht="22.5" customHeight="1">
      <c r="B37" s="61"/>
      <c r="C37" s="59" t="s">
        <v>88</v>
      </c>
      <c r="D37" s="60">
        <v>31</v>
      </c>
      <c r="E37" s="56">
        <f>SUM(E38:E41)</f>
        <v>0</v>
      </c>
      <c r="F37" s="56">
        <f>SUM(F38:F41)</f>
        <v>0</v>
      </c>
      <c r="G37" s="56">
        <f>SUM(G38:G41)</f>
        <v>0</v>
      </c>
      <c r="H37" s="56">
        <f>SUM(H38:H41)</f>
        <v>99867.41</v>
      </c>
      <c r="J37" s="72"/>
    </row>
    <row r="38" spans="2:11" ht="17.25" customHeight="1">
      <c r="B38" s="40">
        <v>552</v>
      </c>
      <c r="C38" s="32" t="s">
        <v>89</v>
      </c>
      <c r="D38" s="34">
        <v>32</v>
      </c>
      <c r="E38" s="57">
        <v>0</v>
      </c>
      <c r="F38" s="57">
        <f>Data!F37</f>
        <v>0</v>
      </c>
      <c r="G38" s="57">
        <f t="shared" ref="G38:G41" si="1">E38+F38</f>
        <v>0</v>
      </c>
      <c r="H38" s="57">
        <v>0</v>
      </c>
    </row>
    <row r="39" spans="2:11" ht="17.25" customHeight="1">
      <c r="B39" s="40">
        <v>553</v>
      </c>
      <c r="C39" s="32" t="s">
        <v>90</v>
      </c>
      <c r="D39" s="34">
        <v>33</v>
      </c>
      <c r="E39" s="57">
        <v>0</v>
      </c>
      <c r="F39" s="57"/>
      <c r="G39" s="57">
        <f t="shared" si="1"/>
        <v>0</v>
      </c>
      <c r="H39" s="57">
        <v>56966.82</v>
      </c>
    </row>
    <row r="40" spans="2:11" ht="24" customHeight="1">
      <c r="B40" s="40">
        <v>557</v>
      </c>
      <c r="C40" s="32" t="s">
        <v>91</v>
      </c>
      <c r="D40" s="34">
        <v>34</v>
      </c>
      <c r="E40" s="113">
        <v>0</v>
      </c>
      <c r="F40" s="57"/>
      <c r="G40" s="57">
        <f t="shared" si="1"/>
        <v>0</v>
      </c>
      <c r="H40" s="57">
        <v>42883.5</v>
      </c>
    </row>
    <row r="41" spans="2:11" ht="21.75" customHeight="1">
      <c r="B41" s="40">
        <v>558</v>
      </c>
      <c r="C41" s="32" t="s">
        <v>92</v>
      </c>
      <c r="D41" s="34">
        <v>35</v>
      </c>
      <c r="E41" s="114">
        <v>0</v>
      </c>
      <c r="F41" s="57">
        <f>Data!F40</f>
        <v>0</v>
      </c>
      <c r="G41" s="57">
        <f t="shared" si="1"/>
        <v>0</v>
      </c>
      <c r="H41" s="57">
        <v>17.09</v>
      </c>
      <c r="I41" s="106"/>
    </row>
    <row r="42" spans="2:11" s="35" customFormat="1" ht="22.5" customHeight="1">
      <c r="B42" s="66"/>
      <c r="C42" s="59" t="s">
        <v>94</v>
      </c>
      <c r="D42" s="60">
        <v>36</v>
      </c>
      <c r="E42" s="56">
        <f>SUM(E43:E44)</f>
        <v>0</v>
      </c>
      <c r="F42" s="56">
        <f>SUM(F43:F44)</f>
        <v>0</v>
      </c>
      <c r="G42" s="56">
        <f>SUM(G43:G44)</f>
        <v>0</v>
      </c>
      <c r="H42" s="56">
        <f>SUM(H43:H44)</f>
        <v>0</v>
      </c>
      <c r="J42" s="72"/>
    </row>
    <row r="43" spans="2:11" ht="18" customHeight="1">
      <c r="B43" s="42">
        <v>554</v>
      </c>
      <c r="C43" s="37" t="s">
        <v>95</v>
      </c>
      <c r="D43" s="34">
        <v>37</v>
      </c>
      <c r="E43" s="57">
        <f>Data!E47</f>
        <v>0</v>
      </c>
      <c r="F43" s="57">
        <f>Data!F47</f>
        <v>0</v>
      </c>
      <c r="G43" s="57">
        <f t="shared" ref="G43:G45" si="2">E43+F43</f>
        <v>0</v>
      </c>
      <c r="H43" s="57">
        <v>0</v>
      </c>
    </row>
    <row r="44" spans="2:11" ht="23.25" customHeight="1">
      <c r="B44" s="42">
        <v>559</v>
      </c>
      <c r="C44" s="32" t="s">
        <v>96</v>
      </c>
      <c r="D44" s="34">
        <v>38</v>
      </c>
      <c r="E44" s="57">
        <f>Data!E48</f>
        <v>0</v>
      </c>
      <c r="F44" s="57">
        <f>Data!F48</f>
        <v>0</v>
      </c>
      <c r="G44" s="57">
        <f t="shared" si="2"/>
        <v>0</v>
      </c>
      <c r="H44" s="57">
        <v>0</v>
      </c>
    </row>
    <row r="45" spans="2:11" ht="18" customHeight="1">
      <c r="B45" s="40">
        <v>555</v>
      </c>
      <c r="C45" s="37" t="s">
        <v>97</v>
      </c>
      <c r="D45" s="34">
        <v>39</v>
      </c>
      <c r="E45" s="57">
        <f>Data!E49</f>
        <v>0</v>
      </c>
      <c r="F45" s="57">
        <f>Data!F49</f>
        <v>0</v>
      </c>
      <c r="G45" s="57">
        <f t="shared" si="2"/>
        <v>0</v>
      </c>
      <c r="H45" s="57">
        <v>0</v>
      </c>
    </row>
    <row r="46" spans="2:11" s="35" customFormat="1" ht="18" customHeight="1">
      <c r="B46" s="61">
        <v>56</v>
      </c>
      <c r="C46" s="67" t="s">
        <v>98</v>
      </c>
      <c r="D46" s="60">
        <v>40</v>
      </c>
      <c r="E46" s="56">
        <f>SUM(E47:E54)</f>
        <v>4767.55</v>
      </c>
      <c r="F46" s="56">
        <f>SUM(F47:F54)</f>
        <v>44.16</v>
      </c>
      <c r="G46" s="56">
        <f>SUM(G47:G54)</f>
        <v>4811.71</v>
      </c>
      <c r="H46" s="56">
        <f>SUM(H47:H54)</f>
        <v>53755.409999999996</v>
      </c>
      <c r="J46" s="72"/>
    </row>
    <row r="47" spans="2:11" ht="18" customHeight="1">
      <c r="B47" s="40">
        <v>561</v>
      </c>
      <c r="C47" s="32" t="s">
        <v>43</v>
      </c>
      <c r="D47" s="34">
        <v>41</v>
      </c>
      <c r="E47" s="57">
        <f>Data!E51</f>
        <v>0</v>
      </c>
      <c r="F47" s="57">
        <f>Data!F51</f>
        <v>0</v>
      </c>
      <c r="G47" s="57">
        <f t="shared" ref="G47:G54" si="3">E47+F47</f>
        <v>0</v>
      </c>
      <c r="H47" s="57">
        <v>0</v>
      </c>
    </row>
    <row r="48" spans="2:11" ht="18" customHeight="1">
      <c r="B48" s="40">
        <v>562</v>
      </c>
      <c r="C48" s="32" t="s">
        <v>38</v>
      </c>
      <c r="D48" s="34">
        <v>42</v>
      </c>
      <c r="E48" s="110">
        <v>0</v>
      </c>
      <c r="F48" s="110">
        <v>0</v>
      </c>
      <c r="G48" s="57">
        <f t="shared" si="3"/>
        <v>0</v>
      </c>
      <c r="H48" s="57">
        <v>158.94</v>
      </c>
    </row>
    <row r="49" spans="2:13" ht="18" customHeight="1">
      <c r="B49" s="40">
        <v>563</v>
      </c>
      <c r="C49" s="32" t="s">
        <v>39</v>
      </c>
      <c r="D49" s="34">
        <v>43</v>
      </c>
      <c r="E49" s="110">
        <v>6.34</v>
      </c>
      <c r="F49" s="110">
        <v>0</v>
      </c>
      <c r="G49" s="57">
        <f t="shared" si="3"/>
        <v>6.34</v>
      </c>
      <c r="H49" s="57">
        <v>113.65</v>
      </c>
      <c r="M49" s="106"/>
    </row>
    <row r="50" spans="2:13" ht="18" customHeight="1">
      <c r="B50" s="40">
        <v>564</v>
      </c>
      <c r="C50" s="32" t="s">
        <v>99</v>
      </c>
      <c r="D50" s="34">
        <v>44</v>
      </c>
      <c r="E50" s="110">
        <v>0</v>
      </c>
      <c r="F50" s="110">
        <v>0</v>
      </c>
      <c r="G50" s="57">
        <f t="shared" si="3"/>
        <v>0</v>
      </c>
      <c r="H50" s="57">
        <v>0</v>
      </c>
    </row>
    <row r="51" spans="2:13" ht="18" customHeight="1">
      <c r="B51" s="40">
        <v>566</v>
      </c>
      <c r="C51" s="32" t="s">
        <v>100</v>
      </c>
      <c r="D51" s="34">
        <v>45</v>
      </c>
      <c r="E51" s="110">
        <v>0</v>
      </c>
      <c r="F51" s="110">
        <v>0</v>
      </c>
      <c r="G51" s="57">
        <f t="shared" si="3"/>
        <v>0</v>
      </c>
      <c r="H51" s="57">
        <v>0</v>
      </c>
      <c r="M51" s="106"/>
    </row>
    <row r="52" spans="2:13" ht="18" customHeight="1">
      <c r="B52" s="40">
        <v>567</v>
      </c>
      <c r="C52" s="32" t="s">
        <v>101</v>
      </c>
      <c r="D52" s="34">
        <v>46</v>
      </c>
      <c r="E52" s="110">
        <v>0</v>
      </c>
      <c r="F52" s="110">
        <v>0</v>
      </c>
      <c r="G52" s="57">
        <f t="shared" si="3"/>
        <v>0</v>
      </c>
      <c r="H52" s="57">
        <v>0</v>
      </c>
    </row>
    <row r="53" spans="2:13" ht="18" customHeight="1">
      <c r="B53" s="40">
        <v>568</v>
      </c>
      <c r="C53" s="32" t="s">
        <v>102</v>
      </c>
      <c r="D53" s="34">
        <v>47</v>
      </c>
      <c r="E53" s="110">
        <v>4761.21</v>
      </c>
      <c r="F53" s="110">
        <v>44.16</v>
      </c>
      <c r="G53" s="57">
        <f t="shared" si="3"/>
        <v>4805.37</v>
      </c>
      <c r="H53" s="57">
        <v>53432.82</v>
      </c>
    </row>
    <row r="54" spans="2:13" ht="18" customHeight="1">
      <c r="B54" s="40">
        <v>569</v>
      </c>
      <c r="C54" s="37" t="s">
        <v>103</v>
      </c>
      <c r="D54" s="34">
        <v>48</v>
      </c>
      <c r="E54" s="110">
        <v>0</v>
      </c>
      <c r="F54" s="110">
        <v>0</v>
      </c>
      <c r="G54" s="57">
        <f t="shared" si="3"/>
        <v>0</v>
      </c>
      <c r="H54" s="57">
        <v>50</v>
      </c>
    </row>
    <row r="55" spans="2:13" s="35" customFormat="1" ht="18" customHeight="1">
      <c r="B55" s="61">
        <v>57</v>
      </c>
      <c r="C55" s="68" t="s">
        <v>104</v>
      </c>
      <c r="D55" s="60">
        <v>49</v>
      </c>
      <c r="E55" s="56">
        <f>SUM(E56:E59)</f>
        <v>0</v>
      </c>
      <c r="F55" s="56">
        <f>SUM(F56:F59)</f>
        <v>0</v>
      </c>
      <c r="G55" s="56">
        <f>SUM(G56:G59)</f>
        <v>0</v>
      </c>
      <c r="H55" s="56">
        <f>SUM(H56:H59)</f>
        <v>0</v>
      </c>
      <c r="J55" s="72"/>
    </row>
    <row r="56" spans="2:13" ht="18" customHeight="1">
      <c r="B56" s="40">
        <v>572</v>
      </c>
      <c r="C56" s="32" t="s">
        <v>106</v>
      </c>
      <c r="D56" s="34">
        <v>50</v>
      </c>
      <c r="E56" s="57">
        <f>Data!E60</f>
        <v>0</v>
      </c>
      <c r="F56" s="57">
        <f>Data!F60</f>
        <v>0</v>
      </c>
      <c r="G56" s="57">
        <f t="shared" ref="G56:G59" si="4">E56+F56</f>
        <v>0</v>
      </c>
      <c r="H56" s="57">
        <v>0</v>
      </c>
    </row>
    <row r="57" spans="2:13" ht="18" customHeight="1">
      <c r="B57" s="40">
        <v>574</v>
      </c>
      <c r="C57" s="19" t="s">
        <v>107</v>
      </c>
      <c r="D57" s="34">
        <v>51</v>
      </c>
      <c r="E57" s="57">
        <f>Data!E61</f>
        <v>0</v>
      </c>
      <c r="F57" s="57">
        <f>Data!F61</f>
        <v>0</v>
      </c>
      <c r="G57" s="57">
        <f t="shared" si="4"/>
        <v>0</v>
      </c>
      <c r="H57" s="57">
        <v>0</v>
      </c>
    </row>
    <row r="58" spans="2:13" ht="18" customHeight="1">
      <c r="B58" s="40">
        <v>578</v>
      </c>
      <c r="C58" s="36" t="s">
        <v>108</v>
      </c>
      <c r="D58" s="34">
        <v>52</v>
      </c>
      <c r="E58" s="57">
        <f>Data!E62</f>
        <v>0</v>
      </c>
      <c r="F58" s="57">
        <f>Data!F62</f>
        <v>0</v>
      </c>
      <c r="G58" s="57">
        <f t="shared" si="4"/>
        <v>0</v>
      </c>
      <c r="H58" s="57">
        <v>0</v>
      </c>
    </row>
    <row r="59" spans="2:13" ht="18" customHeight="1">
      <c r="B59" s="40">
        <v>579</v>
      </c>
      <c r="C59" s="36" t="s">
        <v>109</v>
      </c>
      <c r="D59" s="34">
        <v>53</v>
      </c>
      <c r="E59" s="57">
        <f>Data!E63</f>
        <v>0</v>
      </c>
      <c r="F59" s="57">
        <f>Data!F63</f>
        <v>0</v>
      </c>
      <c r="G59" s="57">
        <f t="shared" si="4"/>
        <v>0</v>
      </c>
      <c r="H59" s="57">
        <v>0</v>
      </c>
    </row>
    <row r="60" spans="2:13" s="35" customFormat="1" ht="22.5" customHeight="1">
      <c r="B60" s="61">
        <v>58</v>
      </c>
      <c r="C60" s="67" t="s">
        <v>105</v>
      </c>
      <c r="D60" s="60">
        <v>54</v>
      </c>
      <c r="E60" s="56">
        <f>SUM(E61:E69)</f>
        <v>0</v>
      </c>
      <c r="F60" s="56">
        <f>SUM(F61:F69)</f>
        <v>0</v>
      </c>
      <c r="G60" s="56">
        <f>SUM(G61:G69)</f>
        <v>0</v>
      </c>
      <c r="H60" s="56">
        <f>SUM(H61:H69)</f>
        <v>0</v>
      </c>
      <c r="J60" s="72"/>
    </row>
    <row r="61" spans="2:13" ht="22.5">
      <c r="B61" s="40">
        <v>581</v>
      </c>
      <c r="C61" s="36" t="s">
        <v>110</v>
      </c>
      <c r="D61" s="34">
        <v>55</v>
      </c>
      <c r="E61" s="57">
        <f>Data!E65</f>
        <v>0</v>
      </c>
      <c r="F61" s="57">
        <f>Data!F65</f>
        <v>0</v>
      </c>
      <c r="G61" s="57">
        <f t="shared" ref="G61:G69" si="5">E61+F61</f>
        <v>0</v>
      </c>
      <c r="H61" s="57">
        <v>0</v>
      </c>
    </row>
    <row r="62" spans="2:13" ht="22.5" customHeight="1">
      <c r="B62" s="40">
        <v>582</v>
      </c>
      <c r="C62" s="36" t="s">
        <v>111</v>
      </c>
      <c r="D62" s="34">
        <v>56</v>
      </c>
      <c r="E62" s="57">
        <f>Data!E66</f>
        <v>0</v>
      </c>
      <c r="F62" s="57">
        <f>Data!F66</f>
        <v>0</v>
      </c>
      <c r="G62" s="57">
        <f t="shared" si="5"/>
        <v>0</v>
      </c>
      <c r="H62" s="57">
        <v>0</v>
      </c>
    </row>
    <row r="63" spans="2:13" ht="24" customHeight="1">
      <c r="B63" s="40">
        <v>583</v>
      </c>
      <c r="C63" s="36" t="s">
        <v>112</v>
      </c>
      <c r="D63" s="34">
        <v>57</v>
      </c>
      <c r="E63" s="57">
        <f>Data!E67</f>
        <v>0</v>
      </c>
      <c r="F63" s="57">
        <f>Data!F67</f>
        <v>0</v>
      </c>
      <c r="G63" s="57">
        <f t="shared" si="5"/>
        <v>0</v>
      </c>
      <c r="H63" s="57">
        <v>0</v>
      </c>
    </row>
    <row r="64" spans="2:13" ht="25.5" customHeight="1">
      <c r="B64" s="40">
        <v>584</v>
      </c>
      <c r="C64" s="36" t="s">
        <v>113</v>
      </c>
      <c r="D64" s="34">
        <v>58</v>
      </c>
      <c r="E64" s="57">
        <f>Data!E68</f>
        <v>0</v>
      </c>
      <c r="F64" s="57">
        <f>Data!F68</f>
        <v>0</v>
      </c>
      <c r="G64" s="57">
        <f t="shared" si="5"/>
        <v>0</v>
      </c>
      <c r="H64" s="57">
        <v>0</v>
      </c>
      <c r="J64" s="105"/>
    </row>
    <row r="65" spans="2:10" ht="24" customHeight="1">
      <c r="B65" s="40">
        <v>585</v>
      </c>
      <c r="C65" s="36" t="s">
        <v>114</v>
      </c>
      <c r="D65" s="34">
        <v>59</v>
      </c>
      <c r="E65" s="57">
        <f>Data!E69</f>
        <v>0</v>
      </c>
      <c r="F65" s="63">
        <v>0</v>
      </c>
      <c r="G65" s="57">
        <f t="shared" si="5"/>
        <v>0</v>
      </c>
      <c r="H65" s="57">
        <v>0</v>
      </c>
      <c r="J65" s="105"/>
    </row>
    <row r="66" spans="2:10" ht="24" customHeight="1">
      <c r="B66" s="40">
        <v>586</v>
      </c>
      <c r="C66" s="36" t="s">
        <v>115</v>
      </c>
      <c r="D66" s="34">
        <v>60</v>
      </c>
      <c r="E66" s="57">
        <f>Data!E70</f>
        <v>0</v>
      </c>
      <c r="F66" s="57">
        <f>Data!F70</f>
        <v>0</v>
      </c>
      <c r="G66" s="57">
        <f t="shared" si="5"/>
        <v>0</v>
      </c>
      <c r="H66" s="57">
        <v>0</v>
      </c>
    </row>
    <row r="67" spans="2:10" ht="18" customHeight="1">
      <c r="B67" s="40">
        <v>587</v>
      </c>
      <c r="C67" s="36" t="s">
        <v>116</v>
      </c>
      <c r="D67" s="34">
        <v>61</v>
      </c>
      <c r="E67" s="57">
        <f>Data!E71</f>
        <v>0</v>
      </c>
      <c r="F67" s="57">
        <v>0</v>
      </c>
      <c r="G67" s="57">
        <f t="shared" si="5"/>
        <v>0</v>
      </c>
      <c r="H67" s="57">
        <v>0</v>
      </c>
    </row>
    <row r="68" spans="2:10" ht="18" customHeight="1">
      <c r="B68" s="40">
        <v>588</v>
      </c>
      <c r="C68" s="36" t="s">
        <v>117</v>
      </c>
      <c r="D68" s="34">
        <v>62</v>
      </c>
      <c r="E68" s="57">
        <f>Data!E72</f>
        <v>0</v>
      </c>
      <c r="F68" s="57">
        <f>Data!F72</f>
        <v>0</v>
      </c>
      <c r="G68" s="57">
        <f t="shared" si="5"/>
        <v>0</v>
      </c>
      <c r="H68" s="57">
        <v>0</v>
      </c>
    </row>
    <row r="69" spans="2:10" ht="18" customHeight="1">
      <c r="B69" s="40">
        <v>589</v>
      </c>
      <c r="C69" s="36" t="s">
        <v>118</v>
      </c>
      <c r="D69" s="34">
        <v>63</v>
      </c>
      <c r="E69" s="57">
        <f>Data!E73</f>
        <v>0</v>
      </c>
      <c r="F69" s="57">
        <f>Data!F73</f>
        <v>0</v>
      </c>
      <c r="G69" s="57">
        <f t="shared" si="5"/>
        <v>0</v>
      </c>
      <c r="H69" s="57">
        <v>0</v>
      </c>
    </row>
    <row r="70" spans="2:10" s="35" customFormat="1" ht="22.5" customHeight="1">
      <c r="B70" s="181" t="s">
        <v>81</v>
      </c>
      <c r="C70" s="182"/>
      <c r="D70" s="60">
        <v>64</v>
      </c>
      <c r="E70" s="56">
        <f>E7+E12+E17+E23+E27+E35+E46+E55+E60</f>
        <v>7088865.1599999992</v>
      </c>
      <c r="F70" s="56">
        <f>F7+F12+F17+F23+F27+F35+F46+F55+F60</f>
        <v>804978.35000000009</v>
      </c>
      <c r="G70" s="56">
        <f>G7+G12+G17+G23+G27+G35+G46+G55+G60</f>
        <v>7893843.5100000007</v>
      </c>
      <c r="H70" s="56">
        <f>H7+H12+H17+H23+H27+H35+H46+H55+H60</f>
        <v>90678679.670000017</v>
      </c>
      <c r="J70" s="72"/>
    </row>
    <row r="71" spans="2:10" s="35" customFormat="1" ht="18" customHeight="1">
      <c r="B71" s="183" t="s">
        <v>80</v>
      </c>
      <c r="C71" s="184"/>
      <c r="D71" s="60">
        <v>994</v>
      </c>
      <c r="E71" s="58">
        <f>SUM(E7:E70)</f>
        <v>21266595.479999997</v>
      </c>
      <c r="F71" s="58">
        <f>SUM(F42:F70)+SUM(F7:F41)</f>
        <v>2414935.0500000007</v>
      </c>
      <c r="G71" s="58">
        <f>SUM(G42:G70)+SUM(G7:G41)</f>
        <v>23681530.530000001</v>
      </c>
      <c r="H71" s="58">
        <f>SUM(H42:H70)+SUM(H7:H41)</f>
        <v>272135906.42000008</v>
      </c>
      <c r="J71" s="72"/>
    </row>
    <row r="72" spans="2:10" ht="21.75" customHeight="1">
      <c r="B72" s="43"/>
      <c r="C72" s="26"/>
      <c r="D72" s="9"/>
      <c r="E72" s="9"/>
      <c r="F72" s="9"/>
      <c r="G72" s="28"/>
      <c r="H72" s="28"/>
    </row>
    <row r="73" spans="2:10" ht="21.75" customHeight="1">
      <c r="B73" s="43"/>
      <c r="C73" s="26"/>
      <c r="D73" s="9"/>
      <c r="E73" s="9"/>
      <c r="F73" s="9"/>
      <c r="G73" s="105"/>
      <c r="H73" s="105"/>
    </row>
    <row r="74" spans="2:10" ht="21.75" customHeight="1">
      <c r="B74" s="43"/>
      <c r="C74" s="26"/>
      <c r="D74" s="9"/>
      <c r="F74" s="9"/>
      <c r="G74" s="111"/>
      <c r="H74" s="105"/>
      <c r="I74" s="106"/>
    </row>
    <row r="75" spans="2:10" ht="21.75" customHeight="1">
      <c r="B75" s="43"/>
      <c r="C75" s="26"/>
      <c r="D75" s="9"/>
      <c r="F75" s="9"/>
      <c r="G75" s="105"/>
      <c r="H75" s="105"/>
      <c r="I75" s="106"/>
    </row>
    <row r="76" spans="2:10" ht="21.75" customHeight="1">
      <c r="B76" s="43"/>
      <c r="C76" s="26"/>
      <c r="D76" s="9"/>
      <c r="E76" s="9"/>
      <c r="F76" s="9"/>
      <c r="G76" s="105"/>
      <c r="H76" s="105"/>
      <c r="I76" s="106"/>
    </row>
    <row r="77" spans="2:10" ht="21.75" customHeight="1">
      <c r="B77" s="43"/>
      <c r="C77" s="26"/>
      <c r="D77" s="9"/>
      <c r="E77" s="9"/>
      <c r="F77" s="9"/>
      <c r="G77" s="115"/>
      <c r="H77" s="28"/>
    </row>
    <row r="78" spans="2:10" ht="21.75" customHeight="1">
      <c r="B78" s="43"/>
      <c r="C78" s="26"/>
      <c r="D78" s="9"/>
      <c r="E78" s="9"/>
      <c r="F78" s="9"/>
      <c r="G78" s="115"/>
      <c r="H78" s="28"/>
    </row>
    <row r="79" spans="2:10" ht="21.75" customHeight="1">
      <c r="B79" s="43"/>
      <c r="C79" s="26"/>
      <c r="D79" s="9"/>
      <c r="E79" s="9"/>
      <c r="F79" s="9"/>
      <c r="G79" s="105"/>
      <c r="H79" s="28"/>
    </row>
    <row r="80" spans="2:10" ht="21.75" customHeight="1">
      <c r="B80" s="43"/>
      <c r="C80" s="26"/>
      <c r="D80" s="9"/>
      <c r="E80" s="9"/>
      <c r="F80" s="9"/>
      <c r="G80" s="105"/>
      <c r="H80" s="28"/>
    </row>
    <row r="81" spans="2:8" ht="21.75" customHeight="1">
      <c r="B81" s="43"/>
      <c r="C81" s="26"/>
      <c r="D81" s="9"/>
      <c r="E81" s="9"/>
      <c r="F81" s="9"/>
      <c r="G81" s="105"/>
      <c r="H81" s="28"/>
    </row>
    <row r="82" spans="2:8" ht="21.75" customHeight="1">
      <c r="B82" s="43"/>
      <c r="C82" s="26"/>
      <c r="D82" s="9"/>
      <c r="E82" s="9"/>
      <c r="F82" s="9"/>
      <c r="G82" s="28"/>
      <c r="H82" s="28"/>
    </row>
    <row r="83" spans="2:8" ht="21.75" customHeight="1">
      <c r="B83" s="43"/>
      <c r="C83" s="26"/>
      <c r="D83" s="9"/>
      <c r="E83" s="9"/>
      <c r="F83" s="9"/>
      <c r="G83" s="28"/>
      <c r="H83" s="28"/>
    </row>
    <row r="84" spans="2:8" ht="21.75" customHeight="1">
      <c r="B84" s="43"/>
      <c r="C84" s="26"/>
      <c r="D84" s="9"/>
      <c r="E84" s="9"/>
      <c r="F84" s="9"/>
      <c r="G84" s="28"/>
      <c r="H84" s="28"/>
    </row>
    <row r="85" spans="2:8" ht="21.75" customHeight="1">
      <c r="B85" s="43"/>
      <c r="C85" s="26"/>
      <c r="D85" s="9"/>
      <c r="E85" s="9"/>
      <c r="F85" s="9"/>
      <c r="G85" s="28"/>
      <c r="H85" s="28"/>
    </row>
    <row r="86" spans="2:8" ht="21.75" customHeight="1">
      <c r="B86" s="43"/>
      <c r="C86" s="26"/>
      <c r="D86" s="9"/>
      <c r="E86" s="9"/>
      <c r="F86" s="9"/>
      <c r="G86" s="28"/>
      <c r="H86" s="28"/>
    </row>
    <row r="87" spans="2:8" ht="21.75" customHeight="1">
      <c r="B87" s="43"/>
      <c r="C87" s="26"/>
      <c r="D87" s="9"/>
      <c r="E87" s="9"/>
      <c r="F87" s="9"/>
      <c r="G87" s="28"/>
      <c r="H87" s="28"/>
    </row>
    <row r="88" spans="2:8" ht="21.75" customHeight="1">
      <c r="B88" s="43"/>
      <c r="C88" s="26"/>
      <c r="D88" s="9"/>
      <c r="E88" s="9"/>
      <c r="F88" s="9"/>
      <c r="G88" s="28"/>
      <c r="H88" s="28"/>
    </row>
    <row r="89" spans="2:8" ht="21.75" customHeight="1">
      <c r="B89" s="43"/>
      <c r="C89" s="26"/>
      <c r="D89" s="9"/>
      <c r="E89" s="9"/>
      <c r="F89" s="9"/>
      <c r="G89" s="28"/>
      <c r="H89" s="28"/>
    </row>
    <row r="90" spans="2:8" ht="21.75" customHeight="1">
      <c r="B90" s="43"/>
      <c r="C90" s="26"/>
      <c r="D90" s="9"/>
      <c r="E90" s="9"/>
      <c r="F90" s="9"/>
      <c r="G90" s="28"/>
      <c r="H90" s="28"/>
    </row>
    <row r="91" spans="2:8" ht="21.75" customHeight="1">
      <c r="B91" s="43"/>
      <c r="C91" s="26"/>
      <c r="D91" s="9"/>
      <c r="E91" s="9"/>
      <c r="F91" s="9"/>
      <c r="G91" s="28"/>
      <c r="H91" s="28"/>
    </row>
    <row r="92" spans="2:8" ht="21.75" customHeight="1">
      <c r="B92" s="43"/>
      <c r="C92" s="26"/>
      <c r="D92" s="9"/>
      <c r="E92" s="9"/>
      <c r="F92" s="9"/>
      <c r="G92" s="28"/>
      <c r="H92" s="28"/>
    </row>
    <row r="93" spans="2:8" ht="21.75" customHeight="1">
      <c r="B93" s="43"/>
      <c r="C93" s="26"/>
      <c r="D93" s="9"/>
      <c r="E93" s="9"/>
      <c r="F93" s="9"/>
      <c r="G93" s="28"/>
      <c r="H93" s="28"/>
    </row>
    <row r="94" spans="2:8" ht="21.75" customHeight="1">
      <c r="B94" s="43"/>
      <c r="C94" s="26"/>
      <c r="D94" s="9"/>
      <c r="E94" s="9"/>
      <c r="F94" s="9"/>
      <c r="G94" s="28"/>
      <c r="H94" s="28"/>
    </row>
    <row r="95" spans="2:8" ht="21.75" customHeight="1">
      <c r="B95" s="43"/>
      <c r="C95" s="26"/>
      <c r="D95" s="9"/>
      <c r="E95" s="9"/>
      <c r="F95" s="9"/>
      <c r="G95" s="28"/>
      <c r="H95" s="28"/>
    </row>
    <row r="96" spans="2:8" ht="21.75" customHeight="1">
      <c r="B96" s="43"/>
      <c r="C96" s="26"/>
      <c r="D96" s="9"/>
      <c r="E96" s="9"/>
      <c r="F96" s="9"/>
      <c r="G96" s="28"/>
      <c r="H96" s="28"/>
    </row>
    <row r="97" spans="2:8" ht="21.75" customHeight="1">
      <c r="B97" s="43"/>
      <c r="C97" s="26"/>
      <c r="D97" s="9"/>
      <c r="E97" s="9"/>
      <c r="F97" s="9"/>
      <c r="G97" s="28"/>
      <c r="H97" s="28"/>
    </row>
    <row r="98" spans="2:8" ht="21.75" customHeight="1">
      <c r="B98" s="43"/>
      <c r="C98" s="26"/>
      <c r="D98" s="9"/>
      <c r="E98" s="9"/>
      <c r="F98" s="9"/>
      <c r="G98" s="28"/>
      <c r="H98" s="28"/>
    </row>
    <row r="99" spans="2:8" ht="21.75" customHeight="1">
      <c r="B99" s="43"/>
      <c r="C99" s="26"/>
      <c r="D99" s="9"/>
      <c r="E99" s="9"/>
      <c r="F99" s="9"/>
      <c r="G99" s="28"/>
      <c r="H99" s="28"/>
    </row>
    <row r="100" spans="2:8" ht="21.75" customHeight="1">
      <c r="B100" s="43"/>
      <c r="C100" s="26"/>
      <c r="D100" s="9"/>
      <c r="E100" s="9"/>
      <c r="F100" s="9"/>
      <c r="G100" s="28"/>
      <c r="H100" s="28"/>
    </row>
    <row r="101" spans="2:8" ht="21.75" customHeight="1">
      <c r="B101" s="43"/>
      <c r="C101" s="26"/>
      <c r="D101" s="9"/>
      <c r="E101" s="9"/>
      <c r="F101" s="9"/>
      <c r="G101" s="28"/>
      <c r="H101" s="28"/>
    </row>
    <row r="102" spans="2:8" ht="21.75" customHeight="1">
      <c r="B102" s="43"/>
      <c r="C102" s="26"/>
      <c r="D102" s="9"/>
      <c r="E102" s="9"/>
      <c r="F102" s="9"/>
      <c r="G102" s="28"/>
      <c r="H102" s="28"/>
    </row>
    <row r="103" spans="2:8" ht="21.75" customHeight="1">
      <c r="B103" s="43"/>
      <c r="C103" s="26"/>
      <c r="D103" s="9"/>
      <c r="E103" s="9"/>
      <c r="F103" s="9"/>
      <c r="G103" s="28"/>
      <c r="H103" s="28"/>
    </row>
    <row r="104" spans="2:8" ht="21.75" customHeight="1">
      <c r="B104" s="43"/>
      <c r="C104" s="26"/>
      <c r="D104" s="9"/>
      <c r="E104" s="9"/>
      <c r="F104" s="9"/>
      <c r="G104" s="28"/>
      <c r="H104" s="28"/>
    </row>
    <row r="105" spans="2:8" ht="21.75" customHeight="1">
      <c r="B105" s="43"/>
      <c r="C105" s="26"/>
      <c r="D105" s="9"/>
      <c r="E105" s="9"/>
      <c r="F105" s="9"/>
      <c r="G105" s="28"/>
      <c r="H105" s="28"/>
    </row>
    <row r="106" spans="2:8" ht="21.75" customHeight="1">
      <c r="B106" s="43"/>
      <c r="C106" s="26"/>
      <c r="D106" s="9"/>
      <c r="E106" s="9"/>
      <c r="F106" s="9"/>
      <c r="G106" s="28"/>
      <c r="H106" s="28"/>
    </row>
    <row r="107" spans="2:8" ht="21.75" customHeight="1">
      <c r="B107" s="43"/>
      <c r="C107" s="26"/>
      <c r="D107" s="9"/>
      <c r="E107" s="9"/>
      <c r="F107" s="9"/>
      <c r="G107" s="28"/>
      <c r="H107" s="28"/>
    </row>
    <row r="108" spans="2:8" ht="21.75" customHeight="1">
      <c r="B108" s="43"/>
      <c r="C108" s="26"/>
      <c r="D108" s="9"/>
      <c r="E108" s="9"/>
      <c r="F108" s="9"/>
      <c r="G108" s="28"/>
      <c r="H108" s="28"/>
    </row>
    <row r="109" spans="2:8" ht="21.75" customHeight="1">
      <c r="B109" s="43"/>
      <c r="C109" s="26"/>
      <c r="D109" s="9"/>
      <c r="E109" s="9"/>
      <c r="F109" s="9"/>
      <c r="G109" s="28"/>
      <c r="H109" s="28"/>
    </row>
    <row r="110" spans="2:8" ht="21.75" customHeight="1">
      <c r="B110" s="43"/>
      <c r="C110" s="26"/>
      <c r="D110" s="9"/>
      <c r="E110" s="9"/>
      <c r="F110" s="9"/>
      <c r="G110" s="28"/>
      <c r="H110" s="28"/>
    </row>
    <row r="111" spans="2:8" ht="21.75" customHeight="1">
      <c r="B111" s="43"/>
      <c r="C111" s="26"/>
      <c r="D111" s="9"/>
      <c r="E111" s="9"/>
      <c r="F111" s="9"/>
      <c r="G111" s="28"/>
      <c r="H111" s="28"/>
    </row>
    <row r="112" spans="2:8" ht="21.75" customHeight="1">
      <c r="B112" s="43"/>
      <c r="C112" s="26"/>
      <c r="D112" s="9"/>
      <c r="E112" s="9"/>
      <c r="F112" s="9"/>
      <c r="G112" s="28"/>
      <c r="H112" s="28"/>
    </row>
    <row r="113" spans="2:8" ht="21.75" customHeight="1">
      <c r="B113" s="43"/>
      <c r="C113" s="26"/>
      <c r="D113" s="9"/>
      <c r="E113" s="9"/>
      <c r="F113" s="9"/>
      <c r="G113" s="28"/>
      <c r="H113" s="28"/>
    </row>
    <row r="114" spans="2:8" ht="21.75" customHeight="1">
      <c r="B114" s="43"/>
      <c r="C114" s="26"/>
      <c r="D114" s="9"/>
      <c r="E114" s="9"/>
      <c r="F114" s="9"/>
      <c r="G114" s="28"/>
      <c r="H114" s="28"/>
    </row>
    <row r="115" spans="2:8" ht="21.75" customHeight="1">
      <c r="B115" s="43"/>
      <c r="C115" s="26"/>
      <c r="D115" s="9"/>
      <c r="E115" s="9"/>
      <c r="F115" s="9"/>
      <c r="G115" s="28"/>
      <c r="H115" s="28"/>
    </row>
    <row r="116" spans="2:8" ht="21.75" customHeight="1">
      <c r="B116" s="43"/>
      <c r="C116" s="26"/>
      <c r="D116" s="9"/>
      <c r="E116" s="9"/>
      <c r="F116" s="9"/>
      <c r="G116" s="28"/>
      <c r="H116" s="28"/>
    </row>
    <row r="117" spans="2:8" ht="21.75" customHeight="1">
      <c r="B117" s="43"/>
      <c r="C117" s="26"/>
      <c r="D117" s="9"/>
      <c r="E117" s="9"/>
      <c r="F117" s="9"/>
      <c r="G117" s="28"/>
      <c r="H117" s="28"/>
    </row>
    <row r="118" spans="2:8" ht="21.75" customHeight="1">
      <c r="B118" s="43"/>
      <c r="C118" s="26"/>
      <c r="D118" s="9"/>
      <c r="E118" s="9"/>
      <c r="F118" s="9"/>
      <c r="G118" s="28"/>
      <c r="H118" s="28"/>
    </row>
    <row r="119" spans="2:8" ht="21.75" customHeight="1">
      <c r="B119" s="43"/>
      <c r="C119" s="26"/>
      <c r="D119" s="9"/>
      <c r="E119" s="9"/>
      <c r="F119" s="9"/>
      <c r="G119" s="28"/>
      <c r="H119" s="28"/>
    </row>
    <row r="120" spans="2:8" ht="21.75" customHeight="1">
      <c r="B120" s="43"/>
      <c r="C120" s="26"/>
      <c r="D120" s="9"/>
      <c r="E120" s="9"/>
      <c r="F120" s="9"/>
      <c r="G120" s="28"/>
      <c r="H120" s="28"/>
    </row>
    <row r="121" spans="2:8" ht="21.75" customHeight="1">
      <c r="B121" s="43"/>
      <c r="C121" s="26"/>
      <c r="D121" s="9"/>
      <c r="E121" s="9"/>
      <c r="F121" s="9"/>
      <c r="G121" s="28"/>
      <c r="H121" s="28"/>
    </row>
    <row r="122" spans="2:8" ht="21.75" customHeight="1">
      <c r="B122" s="43"/>
      <c r="C122" s="26"/>
      <c r="D122" s="9"/>
      <c r="E122" s="9"/>
      <c r="F122" s="9"/>
      <c r="G122" s="28"/>
      <c r="H122" s="28"/>
    </row>
    <row r="123" spans="2:8" ht="21.75" customHeight="1">
      <c r="B123" s="43"/>
      <c r="C123" s="26"/>
      <c r="D123" s="9"/>
      <c r="E123" s="9"/>
      <c r="F123" s="9"/>
      <c r="G123" s="28"/>
      <c r="H123" s="28"/>
    </row>
    <row r="124" spans="2:8" ht="21.75" customHeight="1">
      <c r="B124" s="43"/>
      <c r="C124" s="26"/>
      <c r="D124" s="9"/>
      <c r="E124" s="9"/>
      <c r="F124" s="9"/>
      <c r="G124" s="28"/>
      <c r="H124" s="28"/>
    </row>
    <row r="125" spans="2:8" ht="21.75" customHeight="1">
      <c r="B125" s="43"/>
      <c r="C125" s="26"/>
      <c r="D125" s="9"/>
      <c r="E125" s="9"/>
      <c r="F125" s="9"/>
      <c r="G125" s="28"/>
      <c r="H125" s="28"/>
    </row>
    <row r="126" spans="2:8" ht="21.75" customHeight="1">
      <c r="B126" s="43"/>
      <c r="C126" s="26"/>
      <c r="D126" s="9"/>
      <c r="E126" s="9"/>
      <c r="F126" s="9"/>
      <c r="G126" s="28"/>
      <c r="H126" s="28"/>
    </row>
    <row r="127" spans="2:8" ht="21.75" customHeight="1">
      <c r="B127" s="43"/>
      <c r="C127" s="26"/>
      <c r="D127" s="9"/>
      <c r="E127" s="9"/>
      <c r="F127" s="9"/>
      <c r="G127" s="28"/>
      <c r="H127" s="28"/>
    </row>
    <row r="128" spans="2:8" ht="21.75" customHeight="1">
      <c r="B128" s="43"/>
      <c r="C128" s="26"/>
      <c r="D128" s="9"/>
      <c r="E128" s="9"/>
      <c r="F128" s="9"/>
      <c r="G128" s="28"/>
      <c r="H128" s="28"/>
    </row>
    <row r="129" spans="2:8" ht="21.75" customHeight="1">
      <c r="B129" s="43"/>
      <c r="C129" s="26"/>
      <c r="D129" s="9"/>
      <c r="E129" s="9"/>
      <c r="F129" s="9"/>
      <c r="G129" s="28"/>
      <c r="H129" s="28"/>
    </row>
    <row r="130" spans="2:8" ht="21.75" customHeight="1">
      <c r="B130" s="43"/>
      <c r="C130" s="26"/>
      <c r="D130" s="9"/>
      <c r="E130" s="9"/>
      <c r="F130" s="9"/>
      <c r="G130" s="28"/>
      <c r="H130" s="28"/>
    </row>
    <row r="131" spans="2:8" ht="21.75" customHeight="1">
      <c r="B131" s="43"/>
      <c r="C131" s="26"/>
      <c r="D131" s="9"/>
      <c r="E131" s="9"/>
      <c r="F131" s="9"/>
      <c r="G131" s="28"/>
      <c r="H131" s="28"/>
    </row>
    <row r="132" spans="2:8" ht="21.75" customHeight="1">
      <c r="B132" s="43"/>
      <c r="C132" s="26"/>
      <c r="D132" s="9"/>
      <c r="E132" s="9"/>
      <c r="F132" s="9"/>
      <c r="G132" s="28"/>
      <c r="H132" s="28"/>
    </row>
    <row r="133" spans="2:8" ht="21.75" customHeight="1">
      <c r="B133" s="43"/>
      <c r="C133" s="26"/>
      <c r="D133" s="9"/>
      <c r="E133" s="9"/>
      <c r="F133" s="9"/>
      <c r="G133" s="28"/>
      <c r="H133" s="28"/>
    </row>
    <row r="134" spans="2:8" ht="21.75" customHeight="1">
      <c r="B134" s="43"/>
      <c r="C134" s="26"/>
      <c r="D134" s="9"/>
      <c r="E134" s="9"/>
      <c r="F134" s="9"/>
      <c r="G134" s="28"/>
      <c r="H134" s="28"/>
    </row>
    <row r="135" spans="2:8" ht="21.75" customHeight="1">
      <c r="B135" s="43"/>
      <c r="C135" s="26"/>
      <c r="D135" s="9"/>
      <c r="E135" s="9"/>
      <c r="F135" s="9"/>
      <c r="G135" s="28"/>
      <c r="H135" s="28"/>
    </row>
    <row r="136" spans="2:8" ht="21.75" customHeight="1">
      <c r="B136" s="43"/>
      <c r="C136" s="26"/>
      <c r="D136" s="9"/>
      <c r="E136" s="9"/>
      <c r="F136" s="9"/>
      <c r="G136" s="28"/>
      <c r="H136" s="28"/>
    </row>
    <row r="137" spans="2:8" ht="21.75" customHeight="1">
      <c r="B137" s="43"/>
      <c r="C137" s="26"/>
      <c r="D137" s="9"/>
      <c r="E137" s="9"/>
      <c r="F137" s="9"/>
      <c r="G137" s="28"/>
      <c r="H137" s="28"/>
    </row>
    <row r="138" spans="2:8" ht="21.75" customHeight="1">
      <c r="B138" s="43"/>
      <c r="C138" s="26"/>
      <c r="D138" s="9"/>
      <c r="E138" s="9"/>
      <c r="F138" s="9"/>
      <c r="G138" s="28"/>
      <c r="H138" s="28"/>
    </row>
    <row r="139" spans="2:8" ht="21.75" customHeight="1">
      <c r="B139" s="43"/>
      <c r="C139" s="26"/>
      <c r="D139" s="9"/>
      <c r="E139" s="9"/>
      <c r="F139" s="9"/>
      <c r="G139" s="28"/>
      <c r="H139" s="28"/>
    </row>
    <row r="140" spans="2:8" ht="21.75" customHeight="1">
      <c r="B140" s="43"/>
      <c r="C140" s="26"/>
      <c r="D140" s="9"/>
      <c r="E140" s="9"/>
      <c r="F140" s="9"/>
      <c r="G140" s="28"/>
      <c r="H140" s="28"/>
    </row>
    <row r="141" spans="2:8" ht="21.75" customHeight="1">
      <c r="B141" s="43"/>
      <c r="C141" s="26"/>
      <c r="D141" s="9"/>
      <c r="E141" s="9"/>
      <c r="F141" s="9"/>
      <c r="G141" s="28"/>
      <c r="H141" s="28"/>
    </row>
    <row r="142" spans="2:8" ht="21.75" customHeight="1">
      <c r="B142" s="43"/>
      <c r="C142" s="26"/>
      <c r="D142" s="9"/>
      <c r="E142" s="9"/>
      <c r="F142" s="9"/>
      <c r="G142" s="28"/>
      <c r="H142" s="28"/>
    </row>
    <row r="143" spans="2:8" ht="21.75" customHeight="1">
      <c r="B143" s="43"/>
      <c r="C143" s="26"/>
      <c r="D143" s="9"/>
      <c r="E143" s="9"/>
      <c r="F143" s="9"/>
      <c r="G143" s="28"/>
      <c r="H143" s="28"/>
    </row>
    <row r="144" spans="2:8" ht="21.75" customHeight="1">
      <c r="B144" s="43"/>
      <c r="C144" s="26"/>
      <c r="D144" s="9"/>
      <c r="E144" s="9"/>
      <c r="F144" s="9"/>
      <c r="G144" s="28"/>
      <c r="H144" s="28"/>
    </row>
    <row r="145" spans="2:8" ht="21.75" customHeight="1">
      <c r="B145" s="43"/>
      <c r="C145" s="26"/>
      <c r="D145" s="9"/>
      <c r="E145" s="9"/>
      <c r="F145" s="9"/>
      <c r="G145" s="28"/>
      <c r="H145" s="28"/>
    </row>
    <row r="146" spans="2:8" ht="21.75" customHeight="1">
      <c r="B146" s="43"/>
      <c r="C146" s="26"/>
      <c r="D146" s="9"/>
      <c r="E146" s="9"/>
      <c r="F146" s="9"/>
      <c r="G146" s="28"/>
      <c r="H146" s="28"/>
    </row>
    <row r="147" spans="2:8" ht="21.75" customHeight="1">
      <c r="B147" s="43"/>
      <c r="C147" s="26"/>
      <c r="D147" s="9"/>
      <c r="E147" s="9"/>
      <c r="F147" s="9"/>
      <c r="G147" s="28"/>
      <c r="H147" s="28"/>
    </row>
    <row r="148" spans="2:8" ht="21.75" customHeight="1">
      <c r="B148" s="43"/>
      <c r="C148" s="26"/>
      <c r="D148" s="9"/>
      <c r="E148" s="9"/>
      <c r="F148" s="9"/>
      <c r="G148" s="28"/>
      <c r="H148" s="28"/>
    </row>
    <row r="149" spans="2:8" ht="21.75" customHeight="1">
      <c r="B149" s="43"/>
      <c r="C149" s="26"/>
      <c r="D149" s="9"/>
      <c r="E149" s="9"/>
      <c r="F149" s="9"/>
      <c r="G149" s="28"/>
      <c r="H149" s="28"/>
    </row>
    <row r="150" spans="2:8" ht="21.75" customHeight="1">
      <c r="B150" s="43"/>
      <c r="C150" s="26"/>
      <c r="D150" s="9"/>
      <c r="E150" s="9"/>
      <c r="F150" s="9"/>
      <c r="G150" s="28"/>
      <c r="H150" s="28"/>
    </row>
    <row r="151" spans="2:8" ht="21.75" customHeight="1">
      <c r="B151" s="43"/>
      <c r="C151" s="26"/>
      <c r="D151" s="9"/>
      <c r="E151" s="9"/>
      <c r="F151" s="9"/>
      <c r="G151" s="28"/>
      <c r="H151" s="28"/>
    </row>
    <row r="152" spans="2:8" ht="21.75" customHeight="1">
      <c r="B152" s="43"/>
      <c r="C152" s="26"/>
      <c r="D152" s="9"/>
      <c r="E152" s="9"/>
      <c r="F152" s="9"/>
      <c r="G152" s="28"/>
      <c r="H152" s="28"/>
    </row>
    <row r="153" spans="2:8" ht="21.75" customHeight="1">
      <c r="B153" s="43"/>
      <c r="C153" s="26"/>
      <c r="D153" s="9"/>
      <c r="E153" s="9"/>
      <c r="F153" s="9"/>
      <c r="G153" s="28"/>
      <c r="H153" s="28"/>
    </row>
    <row r="154" spans="2:8" ht="21.75" customHeight="1">
      <c r="B154" s="43"/>
      <c r="C154" s="26"/>
      <c r="D154" s="9"/>
      <c r="E154" s="9"/>
      <c r="F154" s="9"/>
      <c r="G154" s="28"/>
      <c r="H154" s="28"/>
    </row>
    <row r="155" spans="2:8" ht="21.75" customHeight="1">
      <c r="B155" s="43"/>
      <c r="C155" s="26"/>
      <c r="D155" s="9"/>
      <c r="E155" s="9"/>
      <c r="F155" s="9"/>
      <c r="G155" s="28"/>
      <c r="H155" s="28"/>
    </row>
    <row r="156" spans="2:8" ht="21.75" customHeight="1">
      <c r="B156" s="43"/>
      <c r="C156" s="26"/>
      <c r="D156" s="9"/>
      <c r="E156" s="9"/>
      <c r="F156" s="9"/>
      <c r="G156" s="28"/>
      <c r="H156" s="28"/>
    </row>
    <row r="157" spans="2:8" ht="21.75" customHeight="1">
      <c r="B157" s="43"/>
      <c r="C157" s="26"/>
      <c r="D157" s="9"/>
      <c r="E157" s="9"/>
      <c r="F157" s="9"/>
      <c r="G157" s="28"/>
      <c r="H157" s="28"/>
    </row>
    <row r="158" spans="2:8" ht="21.75" customHeight="1">
      <c r="B158" s="43"/>
      <c r="C158" s="26"/>
      <c r="D158" s="9"/>
      <c r="E158" s="9"/>
      <c r="F158" s="9"/>
      <c r="G158" s="28"/>
      <c r="H158" s="28"/>
    </row>
    <row r="159" spans="2:8" ht="21.75" customHeight="1">
      <c r="B159" s="43"/>
      <c r="C159" s="26"/>
      <c r="D159" s="9"/>
      <c r="E159" s="9"/>
      <c r="F159" s="9"/>
      <c r="G159" s="28"/>
      <c r="H159" s="28"/>
    </row>
    <row r="160" spans="2:8" ht="21.75" customHeight="1">
      <c r="B160" s="43"/>
      <c r="C160" s="26"/>
      <c r="D160" s="9"/>
      <c r="E160" s="9"/>
      <c r="F160" s="9"/>
      <c r="G160" s="28"/>
      <c r="H160" s="28"/>
    </row>
    <row r="161" spans="2:8" ht="21.75" customHeight="1">
      <c r="B161" s="43"/>
      <c r="C161" s="26"/>
      <c r="D161" s="9"/>
      <c r="E161" s="9"/>
      <c r="F161" s="9"/>
      <c r="G161" s="28"/>
      <c r="H161" s="28"/>
    </row>
    <row r="162" spans="2:8" ht="21.75" customHeight="1">
      <c r="B162" s="43"/>
      <c r="C162" s="26"/>
      <c r="D162" s="9"/>
      <c r="E162" s="9"/>
      <c r="F162" s="9"/>
      <c r="G162" s="28"/>
      <c r="H162" s="28"/>
    </row>
    <row r="163" spans="2:8" ht="21.75" customHeight="1">
      <c r="B163" s="43"/>
      <c r="C163" s="26"/>
      <c r="D163" s="9"/>
      <c r="E163" s="9"/>
      <c r="F163" s="9"/>
      <c r="G163" s="28"/>
      <c r="H163" s="28"/>
    </row>
    <row r="164" spans="2:8" ht="21.75" customHeight="1">
      <c r="B164" s="43"/>
      <c r="C164" s="26"/>
      <c r="D164" s="9"/>
      <c r="E164" s="9"/>
      <c r="F164" s="9"/>
      <c r="G164" s="28"/>
      <c r="H164" s="28"/>
    </row>
    <row r="165" spans="2:8" ht="21.75" customHeight="1">
      <c r="B165" s="43"/>
      <c r="C165" s="26"/>
      <c r="D165" s="9"/>
      <c r="E165" s="9"/>
      <c r="F165" s="9"/>
      <c r="G165" s="28"/>
      <c r="H165" s="28"/>
    </row>
    <row r="166" spans="2:8" ht="21.75" customHeight="1">
      <c r="B166" s="43"/>
      <c r="C166" s="26"/>
      <c r="D166" s="9"/>
      <c r="E166" s="9"/>
      <c r="F166" s="9"/>
      <c r="G166" s="28"/>
      <c r="H166" s="28"/>
    </row>
    <row r="167" spans="2:8" ht="21.75" customHeight="1">
      <c r="B167" s="43"/>
      <c r="C167" s="26"/>
      <c r="D167" s="9"/>
      <c r="E167" s="9"/>
      <c r="F167" s="9"/>
      <c r="G167" s="28"/>
      <c r="H167" s="28"/>
    </row>
    <row r="168" spans="2:8" ht="21.75" customHeight="1">
      <c r="B168" s="43"/>
      <c r="C168" s="26"/>
      <c r="D168" s="9"/>
      <c r="E168" s="9"/>
      <c r="F168" s="9"/>
      <c r="G168" s="28"/>
      <c r="H168" s="28"/>
    </row>
    <row r="169" spans="2:8" ht="21.75" customHeight="1">
      <c r="B169" s="43"/>
      <c r="C169" s="26"/>
      <c r="D169" s="9"/>
      <c r="E169" s="9"/>
      <c r="F169" s="9"/>
      <c r="G169" s="28"/>
      <c r="H169" s="28"/>
    </row>
    <row r="170" spans="2:8" ht="21.75" customHeight="1">
      <c r="B170" s="43"/>
      <c r="C170" s="26"/>
      <c r="D170" s="9"/>
      <c r="E170" s="9"/>
      <c r="F170" s="9"/>
      <c r="G170" s="28"/>
      <c r="H170" s="28"/>
    </row>
    <row r="171" spans="2:8" ht="21.75" customHeight="1">
      <c r="B171" s="43"/>
      <c r="C171" s="26"/>
      <c r="D171" s="9"/>
      <c r="E171" s="9"/>
      <c r="F171" s="9"/>
      <c r="G171" s="28"/>
      <c r="H171" s="28"/>
    </row>
    <row r="172" spans="2:8" ht="21.75" customHeight="1">
      <c r="B172" s="43"/>
      <c r="C172" s="26"/>
      <c r="D172" s="9"/>
      <c r="E172" s="9"/>
      <c r="F172" s="9"/>
      <c r="G172" s="28"/>
      <c r="H172" s="28"/>
    </row>
    <row r="173" spans="2:8" ht="21.75" customHeight="1">
      <c r="B173" s="43"/>
      <c r="C173" s="26"/>
      <c r="D173" s="9"/>
      <c r="E173" s="9"/>
      <c r="F173" s="9"/>
      <c r="G173" s="28"/>
      <c r="H173" s="28"/>
    </row>
    <row r="174" spans="2:8" ht="21.75" customHeight="1">
      <c r="B174" s="43"/>
      <c r="C174" s="26"/>
      <c r="D174" s="9"/>
      <c r="E174" s="9"/>
      <c r="F174" s="9"/>
      <c r="G174" s="28"/>
      <c r="H174" s="28"/>
    </row>
    <row r="175" spans="2:8" ht="21.75" customHeight="1">
      <c r="B175" s="43"/>
      <c r="C175" s="26"/>
      <c r="D175" s="9"/>
      <c r="E175" s="9"/>
      <c r="F175" s="9"/>
      <c r="G175" s="28"/>
      <c r="H175" s="28"/>
    </row>
  </sheetData>
  <sheetProtection formatCells="0" formatColumns="0" formatRows="0"/>
  <mergeCells count="10">
    <mergeCell ref="B70:C70"/>
    <mergeCell ref="B71:C71"/>
    <mergeCell ref="B2:B5"/>
    <mergeCell ref="C2:C5"/>
    <mergeCell ref="H2:H5"/>
    <mergeCell ref="E4:E5"/>
    <mergeCell ref="F4:F5"/>
    <mergeCell ref="G4:G5"/>
    <mergeCell ref="D2:D5"/>
    <mergeCell ref="E2:G3"/>
  </mergeCells>
  <phoneticPr fontId="0" type="noConversion"/>
  <pageMargins left="0.49" right="0.26" top="0.75" bottom="0.75" header="0.3" footer="0.3"/>
  <pageSetup paperSize="9" scale="95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X97"/>
  <sheetViews>
    <sheetView showGridLines="0" tabSelected="1" zoomScaleNormal="100" workbookViewId="0">
      <pane xSplit="1" ySplit="6" topLeftCell="B67" activePane="bottomRight" state="frozen"/>
      <selection pane="topRight" activeCell="B1" sqref="B1"/>
      <selection pane="bottomLeft" activeCell="A6" sqref="A6"/>
      <selection pane="bottomRight" activeCell="A83" sqref="A83:XFD90"/>
    </sheetView>
  </sheetViews>
  <sheetFormatPr defaultColWidth="7.85546875" defaultRowHeight="21.75" customHeight="1"/>
  <cols>
    <col min="1" max="1" width="1.5703125" style="19" customWidth="1"/>
    <col min="2" max="2" width="6.85546875" style="44" customWidth="1"/>
    <col min="3" max="3" width="35.140625" style="29" customWidth="1"/>
    <col min="4" max="4" width="6" style="30" customWidth="1"/>
    <col min="5" max="5" width="12.42578125" style="30" bestFit="1" customWidth="1"/>
    <col min="6" max="6" width="12.85546875" style="30" customWidth="1"/>
    <col min="7" max="7" width="13.42578125" style="31" customWidth="1"/>
    <col min="8" max="8" width="12.28515625" style="31" customWidth="1"/>
    <col min="9" max="9" width="10.5703125" style="19" bestFit="1" customWidth="1"/>
    <col min="10" max="10" width="12" style="19" customWidth="1"/>
    <col min="11" max="11" width="13.42578125" style="19" customWidth="1"/>
    <col min="12" max="12" width="12" style="19" customWidth="1"/>
    <col min="13" max="15" width="10" style="19" bestFit="1" customWidth="1"/>
    <col min="16" max="16" width="11.7109375" style="19" customWidth="1"/>
    <col min="17" max="17" width="11.42578125" style="19" customWidth="1"/>
    <col min="18" max="18" width="10.5703125" style="19" bestFit="1" customWidth="1"/>
    <col min="19" max="19" width="11.140625" style="19" customWidth="1"/>
    <col min="20" max="20" width="7.85546875" style="19"/>
    <col min="21" max="21" width="13.85546875" style="19" customWidth="1"/>
    <col min="22" max="22" width="11.85546875" style="19" customWidth="1"/>
    <col min="23" max="23" width="17" style="19" customWidth="1"/>
    <col min="24" max="16384" width="7.85546875" style="19"/>
  </cols>
  <sheetData>
    <row r="1" spans="2:12" ht="21.75" customHeight="1">
      <c r="C1" s="69" t="s">
        <v>242</v>
      </c>
    </row>
    <row r="2" spans="2:12" ht="15" customHeight="1">
      <c r="B2" s="144" t="s">
        <v>72</v>
      </c>
      <c r="C2" s="144" t="s">
        <v>73</v>
      </c>
      <c r="D2" s="130" t="s">
        <v>13</v>
      </c>
      <c r="E2" s="185" t="s">
        <v>241</v>
      </c>
      <c r="F2" s="186"/>
      <c r="G2" s="187"/>
      <c r="H2" s="128" t="s">
        <v>240</v>
      </c>
    </row>
    <row r="3" spans="2:12" ht="15" customHeight="1">
      <c r="B3" s="129"/>
      <c r="C3" s="145"/>
      <c r="D3" s="129"/>
      <c r="E3" s="188"/>
      <c r="F3" s="189"/>
      <c r="G3" s="190"/>
      <c r="H3" s="129"/>
    </row>
    <row r="4" spans="2:12" ht="15" customHeight="1">
      <c r="B4" s="129"/>
      <c r="C4" s="129"/>
      <c r="D4" s="129"/>
      <c r="E4" s="130" t="s">
        <v>15</v>
      </c>
      <c r="F4" s="130" t="s">
        <v>16</v>
      </c>
      <c r="G4" s="132" t="s">
        <v>17</v>
      </c>
      <c r="H4" s="129"/>
    </row>
    <row r="5" spans="2:12" ht="15" customHeight="1">
      <c r="B5" s="131"/>
      <c r="C5" s="131"/>
      <c r="D5" s="131"/>
      <c r="E5" s="131"/>
      <c r="F5" s="129"/>
      <c r="G5" s="133"/>
      <c r="H5" s="129"/>
    </row>
    <row r="6" spans="2:12" ht="10.5" customHeight="1">
      <c r="B6" s="20" t="s">
        <v>18</v>
      </c>
      <c r="C6" s="21" t="s">
        <v>19</v>
      </c>
      <c r="D6" s="22" t="s">
        <v>20</v>
      </c>
      <c r="E6" s="22" t="s">
        <v>21</v>
      </c>
      <c r="F6" s="23" t="s">
        <v>22</v>
      </c>
      <c r="G6" s="24">
        <v>3</v>
      </c>
      <c r="H6" s="24">
        <v>4</v>
      </c>
    </row>
    <row r="7" spans="2:12" s="35" customFormat="1" ht="21.75" customHeight="1">
      <c r="B7" s="61">
        <v>60</v>
      </c>
      <c r="C7" s="62" t="s">
        <v>120</v>
      </c>
      <c r="D7" s="60">
        <v>65</v>
      </c>
      <c r="E7" s="58">
        <f>SUM(E8:E10)</f>
        <v>5927834.9000000004</v>
      </c>
      <c r="F7" s="58">
        <f>SUM(F8:F10)</f>
        <v>873346.24</v>
      </c>
      <c r="G7" s="58">
        <f>SUM(G8:G10)</f>
        <v>6801181.1400000006</v>
      </c>
      <c r="H7" s="58">
        <f>SUM(H8:H10)</f>
        <v>82299984.700000003</v>
      </c>
    </row>
    <row r="8" spans="2:12" ht="17.25" customHeight="1">
      <c r="B8" s="40">
        <v>601</v>
      </c>
      <c r="C8" s="32" t="s">
        <v>45</v>
      </c>
      <c r="D8" s="34">
        <v>66</v>
      </c>
      <c r="E8" s="63">
        <f>Data!E83</f>
        <v>0</v>
      </c>
      <c r="F8" s="63">
        <f>Data!F83</f>
        <v>0</v>
      </c>
      <c r="G8" s="63">
        <f>Data!G83</f>
        <v>0</v>
      </c>
      <c r="H8" s="63">
        <v>0</v>
      </c>
    </row>
    <row r="9" spans="2:12" ht="18" customHeight="1">
      <c r="B9" s="40">
        <v>602</v>
      </c>
      <c r="C9" s="32" t="s">
        <v>46</v>
      </c>
      <c r="D9" s="34">
        <v>67</v>
      </c>
      <c r="E9" s="110">
        <v>5927834.9000000004</v>
      </c>
      <c r="F9" s="110">
        <v>96671.49</v>
      </c>
      <c r="G9" s="63">
        <f>E9+F9</f>
        <v>6024506.3900000006</v>
      </c>
      <c r="H9" s="63">
        <v>74538918.960000008</v>
      </c>
      <c r="I9" s="106"/>
      <c r="K9" s="64"/>
      <c r="L9" s="64"/>
    </row>
    <row r="10" spans="2:12" ht="18" customHeight="1">
      <c r="B10" s="40">
        <v>604</v>
      </c>
      <c r="C10" s="32" t="s">
        <v>47</v>
      </c>
      <c r="D10" s="34">
        <v>68</v>
      </c>
      <c r="E10" s="110">
        <v>0</v>
      </c>
      <c r="F10" s="110">
        <v>776674.75</v>
      </c>
      <c r="G10" s="63">
        <f>E10+F10</f>
        <v>776674.75</v>
      </c>
      <c r="H10" s="63">
        <v>7761065.7400000002</v>
      </c>
      <c r="I10" s="106"/>
      <c r="K10" s="64"/>
    </row>
    <row r="11" spans="2:12" s="35" customFormat="1" ht="22.5" customHeight="1">
      <c r="B11" s="61">
        <v>61</v>
      </c>
      <c r="C11" s="59" t="s">
        <v>121</v>
      </c>
      <c r="D11" s="60">
        <v>69</v>
      </c>
      <c r="E11" s="58">
        <f>SUM(E12:E15)</f>
        <v>0</v>
      </c>
      <c r="F11" s="58">
        <f>SUM(F12:F15)</f>
        <v>0</v>
      </c>
      <c r="G11" s="58">
        <f>SUM(G12:G15)</f>
        <v>0</v>
      </c>
      <c r="H11" s="58">
        <f>SUM(H12:H15)</f>
        <v>0</v>
      </c>
      <c r="K11" s="64"/>
    </row>
    <row r="12" spans="2:12" ht="18" customHeight="1">
      <c r="B12" s="40">
        <v>611</v>
      </c>
      <c r="C12" s="32" t="s">
        <v>122</v>
      </c>
      <c r="D12" s="34">
        <v>70</v>
      </c>
      <c r="E12" s="63">
        <f>Data!E87</f>
        <v>0</v>
      </c>
      <c r="F12" s="63">
        <f>Data!F87</f>
        <v>0</v>
      </c>
      <c r="G12" s="63">
        <f t="shared" ref="G12:G15" si="0">E12+F12</f>
        <v>0</v>
      </c>
      <c r="H12" s="63">
        <v>0</v>
      </c>
    </row>
    <row r="13" spans="2:12" ht="18" customHeight="1">
      <c r="B13" s="40">
        <v>612</v>
      </c>
      <c r="C13" s="32" t="s">
        <v>123</v>
      </c>
      <c r="D13" s="34">
        <v>71</v>
      </c>
      <c r="E13" s="63">
        <f>Data!E88</f>
        <v>0</v>
      </c>
      <c r="F13" s="63">
        <f>Data!F88</f>
        <v>0</v>
      </c>
      <c r="G13" s="63">
        <f t="shared" si="0"/>
        <v>0</v>
      </c>
      <c r="H13" s="63">
        <v>0</v>
      </c>
    </row>
    <row r="14" spans="2:12" ht="17.25" customHeight="1">
      <c r="B14" s="40">
        <v>613</v>
      </c>
      <c r="C14" s="32" t="s">
        <v>124</v>
      </c>
      <c r="D14" s="34">
        <v>72</v>
      </c>
      <c r="E14" s="63">
        <f>Data!E89</f>
        <v>0</v>
      </c>
      <c r="F14" s="63">
        <f>Data!F89</f>
        <v>0</v>
      </c>
      <c r="G14" s="63">
        <f t="shared" si="0"/>
        <v>0</v>
      </c>
      <c r="H14" s="63">
        <v>0</v>
      </c>
    </row>
    <row r="15" spans="2:12" ht="18" customHeight="1">
      <c r="B15" s="40">
        <v>614</v>
      </c>
      <c r="C15" s="32" t="s">
        <v>48</v>
      </c>
      <c r="D15" s="34">
        <v>73</v>
      </c>
      <c r="E15" s="63">
        <f>Data!E90</f>
        <v>0</v>
      </c>
      <c r="F15" s="63">
        <f>Data!F90</f>
        <v>0</v>
      </c>
      <c r="G15" s="63">
        <f t="shared" si="0"/>
        <v>0</v>
      </c>
      <c r="H15" s="63">
        <v>0</v>
      </c>
    </row>
    <row r="16" spans="2:12" s="35" customFormat="1" ht="18" customHeight="1">
      <c r="B16" s="61">
        <v>62</v>
      </c>
      <c r="C16" s="59" t="s">
        <v>125</v>
      </c>
      <c r="D16" s="60">
        <v>74</v>
      </c>
      <c r="E16" s="58">
        <f>SUM(E17:E20)</f>
        <v>240</v>
      </c>
      <c r="F16" s="58">
        <f>SUM(F17:F20)</f>
        <v>0</v>
      </c>
      <c r="G16" s="58">
        <f>SUM(G17:G20)</f>
        <v>240</v>
      </c>
      <c r="H16" s="58">
        <f>SUM(H17:H20)</f>
        <v>47544.92</v>
      </c>
    </row>
    <row r="17" spans="2:9" ht="18" customHeight="1">
      <c r="B17" s="40">
        <v>621</v>
      </c>
      <c r="C17" s="32" t="s">
        <v>49</v>
      </c>
      <c r="D17" s="34">
        <v>75</v>
      </c>
      <c r="E17" s="110">
        <v>240</v>
      </c>
      <c r="F17" s="110">
        <v>0</v>
      </c>
      <c r="G17" s="63">
        <f t="shared" ref="G17:G20" si="1">E17+F17</f>
        <v>240</v>
      </c>
      <c r="H17" s="63">
        <v>1460</v>
      </c>
    </row>
    <row r="18" spans="2:9" ht="18" customHeight="1">
      <c r="B18" s="40">
        <v>622</v>
      </c>
      <c r="C18" s="32" t="s">
        <v>50</v>
      </c>
      <c r="D18" s="34">
        <v>76</v>
      </c>
      <c r="E18" s="63">
        <v>0</v>
      </c>
      <c r="F18" s="63">
        <f>Data!F93</f>
        <v>0</v>
      </c>
      <c r="G18" s="63">
        <f t="shared" si="1"/>
        <v>0</v>
      </c>
      <c r="H18" s="63">
        <v>0</v>
      </c>
    </row>
    <row r="19" spans="2:9" ht="18" customHeight="1">
      <c r="B19" s="40">
        <v>623</v>
      </c>
      <c r="C19" s="32" t="s">
        <v>51</v>
      </c>
      <c r="D19" s="34">
        <v>77</v>
      </c>
      <c r="E19" s="63">
        <f>Data!E94</f>
        <v>0</v>
      </c>
      <c r="F19" s="63">
        <f>Data!F94</f>
        <v>0</v>
      </c>
      <c r="G19" s="63">
        <f t="shared" si="1"/>
        <v>0</v>
      </c>
      <c r="H19" s="63">
        <v>0</v>
      </c>
    </row>
    <row r="20" spans="2:9" ht="18" customHeight="1">
      <c r="B20" s="40">
        <v>624</v>
      </c>
      <c r="C20" s="32" t="s">
        <v>52</v>
      </c>
      <c r="D20" s="34">
        <v>78</v>
      </c>
      <c r="E20" s="63">
        <v>0</v>
      </c>
      <c r="F20" s="63">
        <f>Data!F95</f>
        <v>0</v>
      </c>
      <c r="G20" s="63">
        <f t="shared" si="1"/>
        <v>0</v>
      </c>
      <c r="H20" s="63">
        <v>46084.92</v>
      </c>
    </row>
    <row r="21" spans="2:9" s="35" customFormat="1" ht="21.75" customHeight="1">
      <c r="B21" s="61">
        <v>63</v>
      </c>
      <c r="C21" s="59" t="s">
        <v>126</v>
      </c>
      <c r="D21" s="60">
        <v>79</v>
      </c>
      <c r="E21" s="58">
        <f>SUM(E22:E24)</f>
        <v>0</v>
      </c>
      <c r="F21" s="58">
        <f>SUM(F22:F24)</f>
        <v>0</v>
      </c>
      <c r="G21" s="58">
        <f>SUM(G22:G24)</f>
        <v>0</v>
      </c>
      <c r="H21" s="58">
        <v>0</v>
      </c>
    </row>
    <row r="22" spans="2:9" ht="18" customHeight="1">
      <c r="B22" s="40">
        <v>631</v>
      </c>
      <c r="C22" s="32" t="s">
        <v>127</v>
      </c>
      <c r="D22" s="34">
        <v>80</v>
      </c>
      <c r="E22" s="63">
        <f>Data!E97</f>
        <v>0</v>
      </c>
      <c r="F22" s="63">
        <f>Data!F97</f>
        <v>0</v>
      </c>
      <c r="G22" s="63">
        <f t="shared" ref="G22:G24" si="2">E22+F22</f>
        <v>0</v>
      </c>
      <c r="H22" s="63">
        <v>0</v>
      </c>
    </row>
    <row r="23" spans="2:9" ht="18" customHeight="1">
      <c r="B23" s="40">
        <v>632</v>
      </c>
      <c r="C23" s="32" t="s">
        <v>128</v>
      </c>
      <c r="D23" s="34">
        <v>81</v>
      </c>
      <c r="E23" s="63">
        <f>Data!E98</f>
        <v>0</v>
      </c>
      <c r="F23" s="63">
        <f>Data!F98</f>
        <v>0</v>
      </c>
      <c r="G23" s="63">
        <f t="shared" si="2"/>
        <v>0</v>
      </c>
      <c r="H23" s="63">
        <v>0</v>
      </c>
    </row>
    <row r="24" spans="2:9" ht="18" customHeight="1">
      <c r="B24" s="40">
        <v>633</v>
      </c>
      <c r="C24" s="32" t="s">
        <v>129</v>
      </c>
      <c r="D24" s="34">
        <v>82</v>
      </c>
      <c r="E24" s="63">
        <f>Data!E99</f>
        <v>0</v>
      </c>
      <c r="F24" s="63">
        <f>Data!F99</f>
        <v>0</v>
      </c>
      <c r="G24" s="63">
        <f t="shared" si="2"/>
        <v>0</v>
      </c>
      <c r="H24" s="63">
        <v>0</v>
      </c>
    </row>
    <row r="25" spans="2:9" s="35" customFormat="1" ht="21.75" customHeight="1">
      <c r="B25" s="61">
        <v>64</v>
      </c>
      <c r="C25" s="59" t="s">
        <v>130</v>
      </c>
      <c r="D25" s="60">
        <v>83</v>
      </c>
      <c r="E25" s="58">
        <f>SUM(E26:E31)</f>
        <v>28175.84</v>
      </c>
      <c r="F25" s="58">
        <f>SUM(F26:F31)</f>
        <v>9753.7100000000009</v>
      </c>
      <c r="G25" s="58">
        <f>SUM(G26:G31)</f>
        <v>37929.550000000003</v>
      </c>
      <c r="H25" s="58">
        <f>SUM(H26:H31)</f>
        <v>494010.72000000003</v>
      </c>
    </row>
    <row r="26" spans="2:9" ht="23.25" customHeight="1">
      <c r="B26" s="40">
        <v>641</v>
      </c>
      <c r="C26" s="32" t="s">
        <v>54</v>
      </c>
      <c r="D26" s="34">
        <v>84</v>
      </c>
      <c r="E26" s="110">
        <v>0</v>
      </c>
      <c r="F26" s="110">
        <v>0</v>
      </c>
      <c r="G26" s="63">
        <f t="shared" ref="G26:G31" si="3">E26+F26</f>
        <v>0</v>
      </c>
      <c r="H26" s="63">
        <v>2116.39</v>
      </c>
    </row>
    <row r="27" spans="2:9" ht="18" customHeight="1">
      <c r="B27" s="40">
        <v>642</v>
      </c>
      <c r="C27" s="32" t="s">
        <v>57</v>
      </c>
      <c r="D27" s="34">
        <v>85</v>
      </c>
      <c r="E27" s="110">
        <v>0</v>
      </c>
      <c r="F27" s="110">
        <v>0</v>
      </c>
      <c r="G27" s="63">
        <f t="shared" si="3"/>
        <v>0</v>
      </c>
      <c r="H27" s="63">
        <v>0</v>
      </c>
    </row>
    <row r="28" spans="2:9" ht="18" customHeight="1">
      <c r="B28" s="40">
        <v>644</v>
      </c>
      <c r="C28" s="32" t="s">
        <v>131</v>
      </c>
      <c r="D28" s="34">
        <v>86</v>
      </c>
      <c r="E28" s="110">
        <v>0</v>
      </c>
      <c r="F28" s="110">
        <v>1.26</v>
      </c>
      <c r="G28" s="63">
        <f t="shared" si="3"/>
        <v>1.26</v>
      </c>
      <c r="H28" s="63">
        <v>4184.3599999999997</v>
      </c>
    </row>
    <row r="29" spans="2:9" ht="17.25" customHeight="1">
      <c r="B29" s="40">
        <v>645</v>
      </c>
      <c r="C29" s="32" t="s">
        <v>85</v>
      </c>
      <c r="D29" s="34">
        <v>87</v>
      </c>
      <c r="E29" s="110">
        <v>0</v>
      </c>
      <c r="F29" s="110">
        <v>0</v>
      </c>
      <c r="G29" s="63">
        <f t="shared" si="3"/>
        <v>0</v>
      </c>
      <c r="H29" s="63">
        <v>4.33</v>
      </c>
    </row>
    <row r="30" spans="2:9" ht="17.25" customHeight="1">
      <c r="B30" s="40">
        <v>646</v>
      </c>
      <c r="C30" s="32" t="s">
        <v>132</v>
      </c>
      <c r="D30" s="34">
        <v>88</v>
      </c>
      <c r="E30" s="110">
        <v>0</v>
      </c>
      <c r="F30" s="110">
        <v>0</v>
      </c>
      <c r="G30" s="63">
        <f t="shared" si="3"/>
        <v>0</v>
      </c>
      <c r="H30" s="63">
        <v>71.8</v>
      </c>
    </row>
    <row r="31" spans="2:9" ht="17.25" customHeight="1">
      <c r="B31" s="40">
        <v>648</v>
      </c>
      <c r="C31" s="37" t="s">
        <v>133</v>
      </c>
      <c r="D31" s="34">
        <v>89</v>
      </c>
      <c r="E31" s="110">
        <v>28175.84</v>
      </c>
      <c r="F31" s="110">
        <v>9752.4500000000007</v>
      </c>
      <c r="G31" s="63">
        <f t="shared" si="3"/>
        <v>37928.29</v>
      </c>
      <c r="H31" s="63">
        <v>487633.84</v>
      </c>
      <c r="I31" s="106"/>
    </row>
    <row r="32" spans="2:9" s="35" customFormat="1" ht="42">
      <c r="B32" s="61">
        <v>65</v>
      </c>
      <c r="C32" s="59" t="s">
        <v>134</v>
      </c>
      <c r="D32" s="60">
        <v>90</v>
      </c>
      <c r="E32" s="58">
        <f>E33+E38+E41</f>
        <v>0</v>
      </c>
      <c r="F32" s="58">
        <f>F33+F38+F41</f>
        <v>0</v>
      </c>
      <c r="G32" s="58">
        <f>G33+G38+G41</f>
        <v>0</v>
      </c>
      <c r="H32" s="58">
        <f>H33+H38+H41</f>
        <v>0</v>
      </c>
    </row>
    <row r="33" spans="2:8" s="35" customFormat="1" ht="24.75" customHeight="1">
      <c r="B33" s="61"/>
      <c r="C33" s="59" t="s">
        <v>135</v>
      </c>
      <c r="D33" s="60">
        <v>91</v>
      </c>
      <c r="E33" s="58">
        <f>SUM(E34:E37)</f>
        <v>0</v>
      </c>
      <c r="F33" s="58">
        <f>SUM(F34:F37)</f>
        <v>0</v>
      </c>
      <c r="G33" s="58">
        <f>SUM(G34:G37)</f>
        <v>0</v>
      </c>
      <c r="H33" s="58">
        <f>SUM(H34:H37)</f>
        <v>0</v>
      </c>
    </row>
    <row r="34" spans="2:8" ht="18.75" customHeight="1">
      <c r="B34" s="40">
        <v>652</v>
      </c>
      <c r="C34" s="37" t="s">
        <v>136</v>
      </c>
      <c r="D34" s="34">
        <v>92</v>
      </c>
      <c r="E34" s="110">
        <v>0</v>
      </c>
      <c r="F34" s="110">
        <v>0</v>
      </c>
      <c r="G34" s="63">
        <f t="shared" ref="G34:G37" si="4">E34+F34</f>
        <v>0</v>
      </c>
      <c r="H34" s="63">
        <v>0</v>
      </c>
    </row>
    <row r="35" spans="2:8" ht="17.25" customHeight="1">
      <c r="B35" s="40">
        <v>653</v>
      </c>
      <c r="C35" s="37" t="s">
        <v>137</v>
      </c>
      <c r="D35" s="34">
        <v>93</v>
      </c>
      <c r="E35" s="110">
        <v>0</v>
      </c>
      <c r="F35" s="110">
        <v>0</v>
      </c>
      <c r="G35" s="63">
        <f t="shared" si="4"/>
        <v>0</v>
      </c>
      <c r="H35" s="63">
        <v>0</v>
      </c>
    </row>
    <row r="36" spans="2:8" ht="26.25" customHeight="1">
      <c r="B36" s="40">
        <v>657</v>
      </c>
      <c r="C36" s="32" t="s">
        <v>138</v>
      </c>
      <c r="D36" s="34">
        <v>94</v>
      </c>
      <c r="E36" s="110">
        <v>0</v>
      </c>
      <c r="F36" s="110">
        <v>0</v>
      </c>
      <c r="G36" s="63">
        <f t="shared" si="4"/>
        <v>0</v>
      </c>
      <c r="H36" s="63">
        <v>0</v>
      </c>
    </row>
    <row r="37" spans="2:8" ht="24" customHeight="1">
      <c r="B37" s="40">
        <v>658</v>
      </c>
      <c r="C37" s="32" t="s">
        <v>139</v>
      </c>
      <c r="D37" s="34">
        <v>95</v>
      </c>
      <c r="E37" s="110">
        <v>0</v>
      </c>
      <c r="F37" s="110">
        <v>0</v>
      </c>
      <c r="G37" s="63">
        <f t="shared" si="4"/>
        <v>0</v>
      </c>
      <c r="H37" s="63">
        <v>0</v>
      </c>
    </row>
    <row r="38" spans="2:8" s="35" customFormat="1" ht="27.75" customHeight="1">
      <c r="B38" s="61"/>
      <c r="C38" s="59" t="s">
        <v>140</v>
      </c>
      <c r="D38" s="60">
        <v>96</v>
      </c>
      <c r="E38" s="58">
        <f>SUM(E39:E40)</f>
        <v>0</v>
      </c>
      <c r="F38" s="58">
        <f>SUM(F39:F40)</f>
        <v>0</v>
      </c>
      <c r="G38" s="58">
        <f>SUM(G39:G40)</f>
        <v>0</v>
      </c>
      <c r="H38" s="58">
        <f>SUM(H39:H40)</f>
        <v>0</v>
      </c>
    </row>
    <row r="39" spans="2:8" ht="18" customHeight="1">
      <c r="B39" s="40">
        <v>654</v>
      </c>
      <c r="C39" s="32" t="s">
        <v>141</v>
      </c>
      <c r="D39" s="34">
        <v>97</v>
      </c>
      <c r="E39" s="63">
        <f>Data!E119</f>
        <v>0</v>
      </c>
      <c r="F39" s="63">
        <f>Data!F119</f>
        <v>0</v>
      </c>
      <c r="G39" s="63">
        <f t="shared" ref="G39:G41" si="5">E39+F39</f>
        <v>0</v>
      </c>
      <c r="H39" s="63">
        <v>0</v>
      </c>
    </row>
    <row r="40" spans="2:8" ht="22.5">
      <c r="B40" s="40">
        <v>659</v>
      </c>
      <c r="C40" s="32" t="s">
        <v>142</v>
      </c>
      <c r="D40" s="34">
        <v>98</v>
      </c>
      <c r="E40" s="63">
        <f>Data!E120</f>
        <v>0</v>
      </c>
      <c r="F40" s="63">
        <f>Data!F120</f>
        <v>0</v>
      </c>
      <c r="G40" s="63">
        <f t="shared" si="5"/>
        <v>0</v>
      </c>
      <c r="H40" s="63">
        <v>0</v>
      </c>
    </row>
    <row r="41" spans="2:8" ht="18" customHeight="1">
      <c r="B41" s="40">
        <v>655</v>
      </c>
      <c r="C41" s="19" t="s">
        <v>143</v>
      </c>
      <c r="D41" s="34">
        <v>99</v>
      </c>
      <c r="E41" s="63">
        <f>Data!E121</f>
        <v>0</v>
      </c>
      <c r="F41" s="63">
        <f>Data!F121</f>
        <v>0</v>
      </c>
      <c r="G41" s="63">
        <f t="shared" si="5"/>
        <v>0</v>
      </c>
      <c r="H41" s="63">
        <v>0</v>
      </c>
    </row>
    <row r="42" spans="2:8" s="35" customFormat="1" ht="18" customHeight="1">
      <c r="B42" s="61">
        <v>66</v>
      </c>
      <c r="C42" s="59" t="s">
        <v>144</v>
      </c>
      <c r="D42" s="60">
        <v>100</v>
      </c>
      <c r="E42" s="58">
        <f>SUM(E43:E50)</f>
        <v>15.38</v>
      </c>
      <c r="F42" s="58">
        <f>SUM(F43:F50)</f>
        <v>5.04</v>
      </c>
      <c r="G42" s="58">
        <f>SUM(G43:G50)</f>
        <v>20.420000000000002</v>
      </c>
      <c r="H42" s="58">
        <f>SUM(H43:H50)</f>
        <v>357.47</v>
      </c>
    </row>
    <row r="43" spans="2:8" ht="18" customHeight="1">
      <c r="B43" s="40">
        <v>661</v>
      </c>
      <c r="C43" s="32" t="s">
        <v>56</v>
      </c>
      <c r="D43" s="34">
        <v>101</v>
      </c>
      <c r="E43" s="110">
        <v>0</v>
      </c>
      <c r="F43" s="110">
        <v>0</v>
      </c>
      <c r="G43" s="63">
        <f t="shared" ref="G43:G50" si="6">E43+F43</f>
        <v>0</v>
      </c>
      <c r="H43" s="63">
        <v>0</v>
      </c>
    </row>
    <row r="44" spans="2:8" ht="18" customHeight="1">
      <c r="B44" s="40">
        <v>662</v>
      </c>
      <c r="C44" s="32" t="s">
        <v>38</v>
      </c>
      <c r="D44" s="34">
        <v>102</v>
      </c>
      <c r="E44" s="110">
        <v>15.38</v>
      </c>
      <c r="F44" s="110">
        <v>5.04</v>
      </c>
      <c r="G44" s="63">
        <f t="shared" si="6"/>
        <v>20.420000000000002</v>
      </c>
      <c r="H44" s="63">
        <v>347.27000000000004</v>
      </c>
    </row>
    <row r="45" spans="2:8" ht="18" customHeight="1">
      <c r="B45" s="40">
        <v>663</v>
      </c>
      <c r="C45" s="32" t="s">
        <v>53</v>
      </c>
      <c r="D45" s="34">
        <v>103</v>
      </c>
      <c r="E45" s="110">
        <v>0</v>
      </c>
      <c r="F45" s="110">
        <v>0</v>
      </c>
      <c r="G45" s="63">
        <f t="shared" si="6"/>
        <v>0</v>
      </c>
      <c r="H45" s="63">
        <v>10.199999999999999</v>
      </c>
    </row>
    <row r="46" spans="2:8" ht="18" customHeight="1">
      <c r="B46" s="40">
        <v>664</v>
      </c>
      <c r="C46" s="19" t="s">
        <v>145</v>
      </c>
      <c r="D46" s="34">
        <v>104</v>
      </c>
      <c r="E46" s="110">
        <v>0</v>
      </c>
      <c r="F46" s="110">
        <v>0</v>
      </c>
      <c r="G46" s="63">
        <f t="shared" si="6"/>
        <v>0</v>
      </c>
      <c r="H46" s="63">
        <v>0</v>
      </c>
    </row>
    <row r="47" spans="2:8" ht="18" customHeight="1">
      <c r="B47" s="40">
        <v>665</v>
      </c>
      <c r="C47" s="32" t="s">
        <v>55</v>
      </c>
      <c r="D47" s="34">
        <v>105</v>
      </c>
      <c r="E47" s="63">
        <f>Data!E127</f>
        <v>0</v>
      </c>
      <c r="F47" s="63">
        <f>Data!F127</f>
        <v>0</v>
      </c>
      <c r="G47" s="63">
        <f t="shared" si="6"/>
        <v>0</v>
      </c>
      <c r="H47" s="63">
        <v>0</v>
      </c>
    </row>
    <row r="48" spans="2:8" ht="18" customHeight="1">
      <c r="B48" s="40">
        <v>666</v>
      </c>
      <c r="C48" s="32" t="s">
        <v>58</v>
      </c>
      <c r="D48" s="34">
        <v>106</v>
      </c>
      <c r="E48" s="63">
        <f>Data!E128</f>
        <v>0</v>
      </c>
      <c r="F48" s="63">
        <f>Data!F128</f>
        <v>0</v>
      </c>
      <c r="G48" s="63">
        <f t="shared" si="6"/>
        <v>0</v>
      </c>
      <c r="H48" s="63">
        <v>0</v>
      </c>
    </row>
    <row r="49" spans="2:8" ht="18" customHeight="1">
      <c r="B49" s="40">
        <v>667</v>
      </c>
      <c r="C49" s="37" t="s">
        <v>146</v>
      </c>
      <c r="D49" s="34">
        <v>107</v>
      </c>
      <c r="E49" s="63">
        <f>Data!E129</f>
        <v>0</v>
      </c>
      <c r="F49" s="63">
        <f>Data!F129</f>
        <v>0</v>
      </c>
      <c r="G49" s="63">
        <f t="shared" si="6"/>
        <v>0</v>
      </c>
      <c r="H49" s="63">
        <v>0</v>
      </c>
    </row>
    <row r="50" spans="2:8" ht="18" customHeight="1">
      <c r="B50" s="40">
        <v>668</v>
      </c>
      <c r="C50" s="37" t="s">
        <v>147</v>
      </c>
      <c r="D50" s="34">
        <v>108</v>
      </c>
      <c r="E50" s="63">
        <v>0</v>
      </c>
      <c r="F50" s="63">
        <f>Data!F130</f>
        <v>0</v>
      </c>
      <c r="G50" s="63">
        <f t="shared" si="6"/>
        <v>0</v>
      </c>
      <c r="H50" s="63">
        <v>0</v>
      </c>
    </row>
    <row r="51" spans="2:8" s="35" customFormat="1" ht="18" customHeight="1">
      <c r="B51" s="61">
        <v>67</v>
      </c>
      <c r="C51" s="59" t="s">
        <v>148</v>
      </c>
      <c r="D51" s="60">
        <v>109</v>
      </c>
      <c r="E51" s="58">
        <f>SUM(E52:E55)</f>
        <v>0</v>
      </c>
      <c r="F51" s="58">
        <f>SUM(F52:F55)</f>
        <v>0</v>
      </c>
      <c r="G51" s="58">
        <f>SUM(G52:G55)</f>
        <v>0</v>
      </c>
      <c r="H51" s="58">
        <f>SUM(H52:H55)</f>
        <v>0</v>
      </c>
    </row>
    <row r="52" spans="2:8" ht="18" customHeight="1">
      <c r="B52" s="40">
        <v>672</v>
      </c>
      <c r="C52" s="37" t="s">
        <v>149</v>
      </c>
      <c r="D52" s="34">
        <v>110</v>
      </c>
      <c r="E52" s="63">
        <f>Data!E132</f>
        <v>0</v>
      </c>
      <c r="F52" s="63">
        <f>Data!F132</f>
        <v>0</v>
      </c>
      <c r="G52" s="63">
        <f t="shared" ref="G52:G55" si="7">E52+F52</f>
        <v>0</v>
      </c>
      <c r="H52" s="63">
        <v>0</v>
      </c>
    </row>
    <row r="53" spans="2:8" ht="18" customHeight="1">
      <c r="B53" s="40">
        <v>674</v>
      </c>
      <c r="C53" s="32" t="s">
        <v>150</v>
      </c>
      <c r="D53" s="34">
        <v>111</v>
      </c>
      <c r="E53" s="63">
        <f>Data!E133</f>
        <v>0</v>
      </c>
      <c r="F53" s="63">
        <f>Data!F133</f>
        <v>0</v>
      </c>
      <c r="G53" s="63">
        <f t="shared" si="7"/>
        <v>0</v>
      </c>
      <c r="H53" s="63">
        <v>0</v>
      </c>
    </row>
    <row r="54" spans="2:8" ht="18" customHeight="1">
      <c r="B54" s="40">
        <v>678</v>
      </c>
      <c r="C54" s="32" t="s">
        <v>151</v>
      </c>
      <c r="D54" s="34">
        <v>112</v>
      </c>
      <c r="E54" s="63">
        <f>Data!E134</f>
        <v>0</v>
      </c>
      <c r="F54" s="63">
        <f>Data!F134</f>
        <v>0</v>
      </c>
      <c r="G54" s="63">
        <f t="shared" si="7"/>
        <v>0</v>
      </c>
      <c r="H54" s="63">
        <v>0</v>
      </c>
    </row>
    <row r="55" spans="2:8" ht="22.5">
      <c r="B55" s="40">
        <v>679</v>
      </c>
      <c r="C55" s="32" t="s">
        <v>142</v>
      </c>
      <c r="D55" s="34">
        <v>113</v>
      </c>
      <c r="E55" s="63">
        <f>Data!E135</f>
        <v>0</v>
      </c>
      <c r="F55" s="63">
        <f>Data!F135</f>
        <v>0</v>
      </c>
      <c r="G55" s="63">
        <f t="shared" si="7"/>
        <v>0</v>
      </c>
      <c r="H55" s="63">
        <v>0</v>
      </c>
    </row>
    <row r="56" spans="2:8" s="35" customFormat="1" ht="31.5">
      <c r="B56" s="61">
        <v>68</v>
      </c>
      <c r="C56" s="59" t="s">
        <v>152</v>
      </c>
      <c r="D56" s="60">
        <v>114</v>
      </c>
      <c r="E56" s="58">
        <f>SUM(E57:E65)</f>
        <v>272960.18000000005</v>
      </c>
      <c r="F56" s="58">
        <f>SUM(F57:F65)</f>
        <v>6473.83</v>
      </c>
      <c r="G56" s="58">
        <f>SUM(G57:G65)</f>
        <v>279434.01000000007</v>
      </c>
      <c r="H56" s="58">
        <f>SUM(H57:H65)</f>
        <v>3240995.16</v>
      </c>
    </row>
    <row r="57" spans="2:8" ht="18" customHeight="1">
      <c r="B57" s="40">
        <v>681</v>
      </c>
      <c r="C57" s="32" t="s">
        <v>153</v>
      </c>
      <c r="D57" s="34">
        <v>115</v>
      </c>
      <c r="E57" s="110">
        <v>0</v>
      </c>
      <c r="F57" s="110">
        <v>0</v>
      </c>
      <c r="G57" s="63">
        <f t="shared" ref="G57:G65" si="8">E57+F57</f>
        <v>0</v>
      </c>
      <c r="H57" s="63">
        <v>0</v>
      </c>
    </row>
    <row r="58" spans="2:8" ht="18" customHeight="1">
      <c r="B58" s="40">
        <v>682</v>
      </c>
      <c r="C58" s="32" t="s">
        <v>154</v>
      </c>
      <c r="D58" s="34">
        <v>116</v>
      </c>
      <c r="E58" s="110">
        <v>272433.15000000002</v>
      </c>
      <c r="F58" s="110">
        <v>0</v>
      </c>
      <c r="G58" s="63">
        <f t="shared" si="8"/>
        <v>272433.15000000002</v>
      </c>
      <c r="H58" s="63">
        <v>3123531.36</v>
      </c>
    </row>
    <row r="59" spans="2:8" ht="23.25" customHeight="1">
      <c r="B59" s="40">
        <v>683</v>
      </c>
      <c r="C59" s="32" t="s">
        <v>155</v>
      </c>
      <c r="D59" s="34">
        <v>117</v>
      </c>
      <c r="E59" s="110">
        <v>0</v>
      </c>
      <c r="F59" s="110">
        <v>6473.83</v>
      </c>
      <c r="G59" s="63">
        <f t="shared" si="8"/>
        <v>6473.83</v>
      </c>
      <c r="H59" s="63">
        <v>55875</v>
      </c>
    </row>
    <row r="60" spans="2:8" ht="24.75" customHeight="1">
      <c r="B60" s="40">
        <v>684</v>
      </c>
      <c r="C60" s="32" t="s">
        <v>156</v>
      </c>
      <c r="D60" s="34">
        <v>118</v>
      </c>
      <c r="E60" s="110">
        <v>52.73</v>
      </c>
      <c r="F60" s="110">
        <v>0</v>
      </c>
      <c r="G60" s="63">
        <f t="shared" si="8"/>
        <v>52.73</v>
      </c>
      <c r="H60" s="63">
        <v>632.86</v>
      </c>
    </row>
    <row r="61" spans="2:8" ht="23.25" customHeight="1">
      <c r="B61" s="40">
        <v>685</v>
      </c>
      <c r="C61" s="32" t="s">
        <v>157</v>
      </c>
      <c r="D61" s="34">
        <v>119</v>
      </c>
      <c r="E61" s="110">
        <v>0</v>
      </c>
      <c r="F61" s="110">
        <v>0</v>
      </c>
      <c r="G61" s="63">
        <f t="shared" si="8"/>
        <v>0</v>
      </c>
      <c r="H61" s="63">
        <v>0</v>
      </c>
    </row>
    <row r="62" spans="2:8" ht="21.75" customHeight="1">
      <c r="B62" s="40">
        <v>686</v>
      </c>
      <c r="C62" s="32" t="s">
        <v>158</v>
      </c>
      <c r="D62" s="34">
        <v>120</v>
      </c>
      <c r="E62" s="110">
        <v>0</v>
      </c>
      <c r="F62" s="110">
        <v>0</v>
      </c>
      <c r="G62" s="63">
        <f t="shared" si="8"/>
        <v>0</v>
      </c>
      <c r="H62" s="63">
        <v>0</v>
      </c>
    </row>
    <row r="63" spans="2:8" ht="24" customHeight="1">
      <c r="B63" s="40">
        <v>687</v>
      </c>
      <c r="C63" s="32" t="s">
        <v>159</v>
      </c>
      <c r="D63" s="34">
        <v>121</v>
      </c>
      <c r="E63" s="110">
        <v>-83.6</v>
      </c>
      <c r="F63" s="110">
        <v>0</v>
      </c>
      <c r="G63" s="63">
        <f t="shared" si="8"/>
        <v>-83.6</v>
      </c>
      <c r="H63" s="63">
        <v>54261.2</v>
      </c>
    </row>
    <row r="64" spans="2:8" ht="22.5" customHeight="1">
      <c r="B64" s="40">
        <v>688</v>
      </c>
      <c r="C64" s="32" t="s">
        <v>160</v>
      </c>
      <c r="D64" s="34">
        <v>122</v>
      </c>
      <c r="E64" s="110">
        <v>557.9</v>
      </c>
      <c r="F64" s="110">
        <v>0</v>
      </c>
      <c r="G64" s="63">
        <f t="shared" si="8"/>
        <v>557.9</v>
      </c>
      <c r="H64" s="63">
        <v>6694.74</v>
      </c>
    </row>
    <row r="65" spans="2:24" ht="18" customHeight="1">
      <c r="B65" s="40">
        <v>689</v>
      </c>
      <c r="C65" s="32" t="s">
        <v>161</v>
      </c>
      <c r="D65" s="34">
        <v>123</v>
      </c>
      <c r="E65" s="110">
        <v>0</v>
      </c>
      <c r="F65" s="110">
        <v>0</v>
      </c>
      <c r="G65" s="63">
        <f t="shared" si="8"/>
        <v>0</v>
      </c>
      <c r="H65" s="63">
        <v>0</v>
      </c>
    </row>
    <row r="66" spans="2:24" s="35" customFormat="1" ht="49.5" customHeight="1">
      <c r="B66" s="61">
        <v>69</v>
      </c>
      <c r="C66" s="59" t="s">
        <v>162</v>
      </c>
      <c r="D66" s="60">
        <v>124</v>
      </c>
      <c r="E66" s="58">
        <f>SUM(E68:E75)+E67</f>
        <v>0</v>
      </c>
      <c r="F66" s="58">
        <f>SUM(F68:F75)+F67</f>
        <v>0</v>
      </c>
      <c r="G66" s="58">
        <f>SUM(G68:G75)+G67</f>
        <v>0</v>
      </c>
      <c r="H66" s="58">
        <f>SUM(H68:H75)+H67</f>
        <v>0</v>
      </c>
    </row>
    <row r="67" spans="2:24" ht="45" customHeight="1">
      <c r="B67" s="40">
        <v>691</v>
      </c>
      <c r="C67" s="47" t="s">
        <v>163</v>
      </c>
      <c r="D67" s="34">
        <v>125</v>
      </c>
      <c r="E67" s="63">
        <f>Data!E147</f>
        <v>0</v>
      </c>
      <c r="F67" s="63">
        <f>Data!F147</f>
        <v>0</v>
      </c>
      <c r="G67" s="63">
        <f t="shared" ref="G67:G75" si="9">E67+F67</f>
        <v>0</v>
      </c>
      <c r="H67" s="63">
        <v>0</v>
      </c>
    </row>
    <row r="68" spans="2:24" ht="45">
      <c r="B68" s="40">
        <v>692</v>
      </c>
      <c r="C68" s="47" t="s">
        <v>164</v>
      </c>
      <c r="D68" s="34">
        <v>126</v>
      </c>
      <c r="E68" s="63">
        <f>Data!E153</f>
        <v>0</v>
      </c>
      <c r="F68" s="63">
        <f>Data!F153</f>
        <v>0</v>
      </c>
      <c r="G68" s="63">
        <f t="shared" si="9"/>
        <v>0</v>
      </c>
      <c r="H68" s="63">
        <v>0</v>
      </c>
    </row>
    <row r="69" spans="2:24" ht="26.25" customHeight="1">
      <c r="B69" s="40">
        <v>693</v>
      </c>
      <c r="C69" s="47" t="s">
        <v>165</v>
      </c>
      <c r="D69" s="34">
        <v>127</v>
      </c>
      <c r="E69" s="63">
        <f>Data!E154</f>
        <v>0</v>
      </c>
      <c r="F69" s="63">
        <f>Data!F154</f>
        <v>0</v>
      </c>
      <c r="G69" s="63">
        <f t="shared" si="9"/>
        <v>0</v>
      </c>
      <c r="H69" s="63">
        <v>0</v>
      </c>
    </row>
    <row r="70" spans="2:24" ht="25.5" customHeight="1">
      <c r="B70" s="40">
        <v>694</v>
      </c>
      <c r="C70" s="47" t="s">
        <v>166</v>
      </c>
      <c r="D70" s="34">
        <v>128</v>
      </c>
      <c r="E70" s="63">
        <f>Data!E155</f>
        <v>0</v>
      </c>
      <c r="F70" s="63">
        <f>Data!F155</f>
        <v>0</v>
      </c>
      <c r="G70" s="63">
        <f t="shared" si="9"/>
        <v>0</v>
      </c>
      <c r="H70" s="63">
        <v>0</v>
      </c>
    </row>
    <row r="71" spans="2:24" ht="24.75" customHeight="1">
      <c r="B71" s="40">
        <v>695</v>
      </c>
      <c r="C71" s="47" t="s">
        <v>167</v>
      </c>
      <c r="D71" s="34">
        <v>129</v>
      </c>
      <c r="E71" s="63">
        <f>Data!E156</f>
        <v>0</v>
      </c>
      <c r="F71" s="63">
        <f>Data!F156</f>
        <v>0</v>
      </c>
      <c r="G71" s="63">
        <f t="shared" si="9"/>
        <v>0</v>
      </c>
      <c r="H71" s="63">
        <v>0</v>
      </c>
    </row>
    <row r="72" spans="2:24" ht="27" customHeight="1">
      <c r="B72" s="40">
        <v>696</v>
      </c>
      <c r="C72" s="47" t="s">
        <v>168</v>
      </c>
      <c r="D72" s="34">
        <v>130</v>
      </c>
      <c r="E72" s="63">
        <f>Data!E157</f>
        <v>0</v>
      </c>
      <c r="F72" s="63">
        <f>Data!F157</f>
        <v>0</v>
      </c>
      <c r="G72" s="63">
        <f t="shared" si="9"/>
        <v>0</v>
      </c>
      <c r="H72" s="63">
        <v>0</v>
      </c>
    </row>
    <row r="73" spans="2:24" ht="26.25" customHeight="1">
      <c r="B73" s="40">
        <v>697</v>
      </c>
      <c r="C73" s="47" t="s">
        <v>170</v>
      </c>
      <c r="D73" s="34">
        <v>131</v>
      </c>
      <c r="E73" s="63">
        <v>0</v>
      </c>
      <c r="F73" s="63">
        <f>Data!F158</f>
        <v>0</v>
      </c>
      <c r="G73" s="63">
        <f t="shared" si="9"/>
        <v>0</v>
      </c>
      <c r="H73" s="63">
        <v>0</v>
      </c>
      <c r="V73" s="106"/>
      <c r="W73" s="106"/>
      <c r="X73" s="106"/>
    </row>
    <row r="74" spans="2:24" ht="23.25" customHeight="1">
      <c r="B74" s="40">
        <v>698</v>
      </c>
      <c r="C74" s="47" t="s">
        <v>169</v>
      </c>
      <c r="D74" s="34">
        <v>132</v>
      </c>
      <c r="E74" s="63">
        <f>Data!E159</f>
        <v>0</v>
      </c>
      <c r="F74" s="63">
        <f>Data!F159</f>
        <v>0</v>
      </c>
      <c r="G74" s="63">
        <f t="shared" si="9"/>
        <v>0</v>
      </c>
      <c r="H74" s="63">
        <v>0</v>
      </c>
      <c r="L74" s="106"/>
      <c r="M74" s="106"/>
      <c r="V74" s="106"/>
      <c r="W74" s="106"/>
      <c r="X74" s="106"/>
    </row>
    <row r="75" spans="2:24" ht="22.5">
      <c r="B75" s="40">
        <v>699</v>
      </c>
      <c r="C75" s="32" t="s">
        <v>171</v>
      </c>
      <c r="D75" s="34">
        <v>133</v>
      </c>
      <c r="E75" s="63">
        <f>Data!E160</f>
        <v>0</v>
      </c>
      <c r="F75" s="63">
        <f>Data!F160</f>
        <v>0</v>
      </c>
      <c r="G75" s="63">
        <f t="shared" si="9"/>
        <v>0</v>
      </c>
      <c r="H75" s="63">
        <v>0</v>
      </c>
      <c r="L75" s="106"/>
      <c r="M75" s="106"/>
      <c r="Q75" s="106"/>
    </row>
    <row r="76" spans="2:24" s="35" customFormat="1" ht="24.75" customHeight="1">
      <c r="B76" s="183" t="s">
        <v>172</v>
      </c>
      <c r="C76" s="184"/>
      <c r="D76" s="60">
        <v>134</v>
      </c>
      <c r="E76" s="58">
        <f>E7+E11+E16+E21+E25+E32+E42+E51+E56+E66</f>
        <v>6229226.2999999998</v>
      </c>
      <c r="F76" s="58">
        <f>F7+F11+F16+F21+F25+F32+F42+F51+F56+F66</f>
        <v>889578.82</v>
      </c>
      <c r="G76" s="58">
        <f>G7+G11+G16+G21+G25+G32+G42+G51+G56+G66</f>
        <v>7118805.1200000001</v>
      </c>
      <c r="H76" s="58">
        <f>H7+H11+H16+H21+H25+H32+H42+H51+H56+H66</f>
        <v>86082892.969999999</v>
      </c>
      <c r="I76" s="72"/>
      <c r="L76" s="106"/>
      <c r="M76" s="106"/>
      <c r="Q76" s="72"/>
      <c r="S76" s="72"/>
    </row>
    <row r="77" spans="2:24" s="35" customFormat="1" ht="21.75" customHeight="1">
      <c r="B77" s="183" t="s">
        <v>173</v>
      </c>
      <c r="C77" s="184"/>
      <c r="D77" s="60">
        <v>135</v>
      </c>
      <c r="E77" s="58">
        <f>E76-Náklady!E70</f>
        <v>-859638.8599999994</v>
      </c>
      <c r="F77" s="58">
        <f>F76-Náklady!F70</f>
        <v>84600.469999999856</v>
      </c>
      <c r="G77" s="58">
        <f>G76-Náklady!G70</f>
        <v>-775038.3900000006</v>
      </c>
      <c r="H77" s="58">
        <f>H76-Náklady!H70</f>
        <v>-4595786.7000000179</v>
      </c>
      <c r="J77" s="127"/>
      <c r="K77" s="127"/>
      <c r="L77" s="127"/>
      <c r="Q77" s="72"/>
      <c r="S77" s="72"/>
    </row>
    <row r="78" spans="2:24" ht="18" customHeight="1">
      <c r="B78" s="40">
        <v>591</v>
      </c>
      <c r="C78" s="32" t="s">
        <v>59</v>
      </c>
      <c r="D78" s="34">
        <v>136</v>
      </c>
      <c r="E78" s="110">
        <v>2.93</v>
      </c>
      <c r="F78" s="110">
        <v>456.95</v>
      </c>
      <c r="G78" s="63">
        <f t="shared" ref="G78:G79" si="10">E78+F78</f>
        <v>459.88</v>
      </c>
      <c r="H78" s="63">
        <v>100340.58</v>
      </c>
      <c r="J78" s="127"/>
      <c r="K78" s="127"/>
      <c r="L78" s="127"/>
      <c r="S78" s="106"/>
      <c r="U78" s="106"/>
    </row>
    <row r="79" spans="2:24" ht="18" customHeight="1">
      <c r="B79" s="40">
        <v>595</v>
      </c>
      <c r="C79" s="32" t="s">
        <v>60</v>
      </c>
      <c r="D79" s="34">
        <v>137</v>
      </c>
      <c r="E79" s="63">
        <f>Data!E164</f>
        <v>0</v>
      </c>
      <c r="F79" s="63">
        <f>Data!F164</f>
        <v>0</v>
      </c>
      <c r="G79" s="63">
        <f t="shared" si="10"/>
        <v>0</v>
      </c>
      <c r="H79" s="63">
        <v>0</v>
      </c>
      <c r="J79" s="127"/>
      <c r="K79" s="127"/>
      <c r="L79" s="127"/>
      <c r="U79" s="106"/>
      <c r="W79" s="106"/>
    </row>
    <row r="80" spans="2:24" s="35" customFormat="1" ht="21.75" customHeight="1">
      <c r="B80" s="191" t="s">
        <v>174</v>
      </c>
      <c r="C80" s="192"/>
      <c r="D80" s="70">
        <v>138</v>
      </c>
      <c r="E80" s="71">
        <f>E77-E78-E79</f>
        <v>-859641.78999999946</v>
      </c>
      <c r="F80" s="71">
        <f>F77-F78-F79</f>
        <v>84143.519999999859</v>
      </c>
      <c r="G80" s="71">
        <f>G77-G78-G79</f>
        <v>-775498.2700000006</v>
      </c>
      <c r="H80" s="71">
        <f>H77-H78-H79</f>
        <v>-4696127.280000018</v>
      </c>
      <c r="I80" s="72"/>
      <c r="J80" s="127"/>
      <c r="K80" s="127"/>
      <c r="L80" s="127"/>
      <c r="M80" s="72"/>
      <c r="N80" s="72"/>
      <c r="O80" s="72"/>
      <c r="S80" s="72"/>
      <c r="U80" s="106"/>
      <c r="W80" s="72"/>
    </row>
    <row r="81" spans="2:21" s="35" customFormat="1" ht="18" customHeight="1">
      <c r="B81" s="183" t="s">
        <v>119</v>
      </c>
      <c r="C81" s="184"/>
      <c r="D81" s="60">
        <v>995</v>
      </c>
      <c r="E81" s="58">
        <f>SUM(E68:E80)+SUM(E39:E67)+SUM(E7:E38)</f>
        <v>16968401.18</v>
      </c>
      <c r="F81" s="58">
        <f>SUM(F68:F80)+SUM(F39:F67)+SUM(F7:F38)</f>
        <v>2837937.3999999994</v>
      </c>
      <c r="G81" s="58">
        <f>SUM(G68:G80)+SUM(G39:G67)+SUM(G7:G38)</f>
        <v>19806338.579999998</v>
      </c>
      <c r="H81" s="58">
        <f>SUM(H68:H80)+SUM(H39:H67)+SUM(H7:H38)</f>
        <v>249057105.50999999</v>
      </c>
      <c r="J81" s="127"/>
      <c r="K81" s="127"/>
      <c r="L81" s="127"/>
      <c r="M81" s="72"/>
      <c r="R81" s="19"/>
      <c r="U81" s="106"/>
    </row>
    <row r="82" spans="2:21" ht="30" customHeight="1">
      <c r="B82" s="43"/>
      <c r="C82" s="26"/>
      <c r="D82" s="27"/>
      <c r="E82" s="64"/>
      <c r="F82" s="64"/>
      <c r="G82" s="64"/>
      <c r="H82" s="64"/>
      <c r="U82" s="72"/>
    </row>
    <row r="83" spans="2:21" ht="15.75" hidden="1" customHeight="1">
      <c r="B83" s="43"/>
      <c r="C83" s="26"/>
      <c r="D83" s="9"/>
      <c r="E83" s="109"/>
      <c r="F83" s="109"/>
      <c r="G83" s="64"/>
      <c r="H83" s="64"/>
      <c r="I83" s="108"/>
    </row>
    <row r="84" spans="2:21" ht="17.25" hidden="1" customHeight="1">
      <c r="B84" s="43"/>
      <c r="C84" s="26"/>
      <c r="D84" s="9"/>
      <c r="E84" s="22" t="s">
        <v>228</v>
      </c>
      <c r="F84" s="22" t="s">
        <v>239</v>
      </c>
      <c r="G84" s="22" t="s">
        <v>238</v>
      </c>
      <c r="H84" s="22" t="s">
        <v>237</v>
      </c>
      <c r="I84" s="22" t="s">
        <v>236</v>
      </c>
      <c r="J84" s="22" t="s">
        <v>235</v>
      </c>
      <c r="K84" s="22" t="s">
        <v>234</v>
      </c>
      <c r="L84" s="22" t="s">
        <v>233</v>
      </c>
      <c r="M84" s="22" t="s">
        <v>232</v>
      </c>
      <c r="N84" s="22" t="s">
        <v>231</v>
      </c>
      <c r="O84" s="22" t="s">
        <v>230</v>
      </c>
      <c r="P84" s="22" t="s">
        <v>229</v>
      </c>
      <c r="R84" s="109"/>
    </row>
    <row r="85" spans="2:21" ht="15.75" hidden="1" customHeight="1">
      <c r="B85" s="43"/>
      <c r="C85" s="26"/>
      <c r="D85" s="121" t="s">
        <v>226</v>
      </c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>
        <v>7894303.3899999997</v>
      </c>
      <c r="Q85" s="106"/>
      <c r="R85" s="126">
        <f>Q85-Q84</f>
        <v>0</v>
      </c>
      <c r="S85" s="106">
        <f>R85-Q87</f>
        <v>775498.26999999955</v>
      </c>
      <c r="U85" s="106"/>
    </row>
    <row r="86" spans="2:21" ht="17.25" hidden="1" customHeight="1">
      <c r="B86" s="43"/>
      <c r="C86" s="116"/>
      <c r="D86" s="121" t="s">
        <v>227</v>
      </c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>
        <v>7118805.1200000001</v>
      </c>
      <c r="Q86" s="64"/>
      <c r="R86" s="64"/>
      <c r="U86" s="72"/>
    </row>
    <row r="87" spans="2:21" ht="17.25" hidden="1" customHeight="1">
      <c r="B87" s="43"/>
      <c r="C87" s="26"/>
      <c r="D87" s="112" t="s">
        <v>219</v>
      </c>
      <c r="E87" s="117">
        <f t="shared" ref="E87:F87" si="11">E86-E85</f>
        <v>0</v>
      </c>
      <c r="F87" s="117">
        <f t="shared" si="11"/>
        <v>0</v>
      </c>
      <c r="G87" s="117">
        <f t="shared" ref="G87:I87" si="12">G86-G85</f>
        <v>0</v>
      </c>
      <c r="H87" s="117">
        <f t="shared" si="12"/>
        <v>0</v>
      </c>
      <c r="I87" s="117">
        <f t="shared" si="12"/>
        <v>0</v>
      </c>
      <c r="J87" s="117">
        <f t="shared" ref="J87:O87" si="13">J86-J85</f>
        <v>0</v>
      </c>
      <c r="K87" s="117">
        <f t="shared" si="13"/>
        <v>0</v>
      </c>
      <c r="L87" s="117">
        <f t="shared" si="13"/>
        <v>0</v>
      </c>
      <c r="M87" s="117">
        <f t="shared" si="13"/>
        <v>0</v>
      </c>
      <c r="N87" s="117">
        <f t="shared" si="13"/>
        <v>0</v>
      </c>
      <c r="O87" s="117">
        <f t="shared" si="13"/>
        <v>0</v>
      </c>
      <c r="P87" s="117">
        <f>P86-P85</f>
        <v>-775498.26999999955</v>
      </c>
      <c r="Q87" s="72">
        <f>SUM(E87:P87)</f>
        <v>-775498.26999999955</v>
      </c>
      <c r="R87" s="109"/>
      <c r="U87" s="106"/>
    </row>
    <row r="88" spans="2:21" ht="21.75" hidden="1" customHeight="1">
      <c r="B88" s="43"/>
      <c r="C88" s="26"/>
      <c r="D88" s="9"/>
      <c r="E88" s="122"/>
      <c r="F88" s="122"/>
      <c r="G88" s="122"/>
      <c r="H88" s="122"/>
      <c r="I88" s="122"/>
      <c r="J88" s="122"/>
      <c r="L88" s="122"/>
      <c r="M88" s="122"/>
      <c r="N88" s="122"/>
      <c r="O88" s="122"/>
      <c r="P88" s="122">
        <v>-775</v>
      </c>
      <c r="Q88" s="123">
        <f>SUM(E88:P88)</f>
        <v>-775</v>
      </c>
      <c r="R88" s="106"/>
    </row>
    <row r="89" spans="2:21" ht="21.75" hidden="1" customHeight="1">
      <c r="B89" s="43"/>
      <c r="C89" s="26"/>
      <c r="D89" s="9"/>
      <c r="E89" s="64"/>
      <c r="F89" s="125"/>
      <c r="G89" s="64"/>
      <c r="H89" s="124"/>
      <c r="I89" s="106"/>
      <c r="J89" s="106"/>
      <c r="K89" s="106"/>
      <c r="L89" s="106"/>
      <c r="M89" s="120"/>
      <c r="N89" s="106"/>
      <c r="O89" s="72"/>
      <c r="P89" s="72">
        <v>-27347.17</v>
      </c>
      <c r="Q89" s="72" t="s">
        <v>223</v>
      </c>
      <c r="S89" s="106"/>
      <c r="U89" s="106"/>
    </row>
    <row r="90" spans="2:21" ht="21.75" hidden="1" customHeight="1">
      <c r="B90" s="43"/>
      <c r="C90" s="26"/>
      <c r="D90" s="9"/>
      <c r="E90" s="9"/>
      <c r="F90" s="9"/>
      <c r="G90" s="105"/>
      <c r="H90" s="9"/>
      <c r="I90" s="107"/>
      <c r="J90" s="106"/>
      <c r="O90" s="106"/>
      <c r="P90" s="106"/>
      <c r="Q90" s="106"/>
      <c r="R90" s="72"/>
      <c r="S90" s="106"/>
      <c r="U90" s="106"/>
    </row>
    <row r="91" spans="2:21" ht="21.75" customHeight="1">
      <c r="B91" s="43"/>
      <c r="C91" s="26"/>
      <c r="D91" s="9"/>
      <c r="E91" s="64"/>
      <c r="F91" s="9"/>
      <c r="G91" s="119"/>
      <c r="H91" s="105"/>
      <c r="I91" s="107"/>
      <c r="J91" s="106"/>
      <c r="P91" s="72"/>
      <c r="S91" s="106"/>
    </row>
    <row r="92" spans="2:21" ht="21.75" customHeight="1">
      <c r="B92" s="43"/>
      <c r="C92" s="26"/>
      <c r="D92" s="9"/>
      <c r="E92" s="9"/>
      <c r="F92" s="9"/>
      <c r="G92" s="105"/>
      <c r="H92" s="28"/>
      <c r="I92" s="108"/>
    </row>
    <row r="93" spans="2:21" ht="21.75" customHeight="1">
      <c r="B93" s="43"/>
      <c r="C93" s="26"/>
      <c r="D93" s="9"/>
      <c r="E93" s="9"/>
      <c r="F93" s="9"/>
      <c r="G93" s="119"/>
      <c r="H93" s="28"/>
      <c r="I93" s="108"/>
    </row>
    <row r="94" spans="2:21" ht="21.75" customHeight="1">
      <c r="B94" s="43"/>
      <c r="C94" s="26"/>
      <c r="D94" s="9"/>
      <c r="E94" s="9"/>
      <c r="F94" s="9"/>
      <c r="G94" s="28"/>
      <c r="H94" s="28"/>
    </row>
    <row r="95" spans="2:21" ht="21.75" customHeight="1">
      <c r="B95" s="43"/>
      <c r="C95" s="26"/>
      <c r="D95" s="9"/>
      <c r="E95" s="9"/>
      <c r="F95" s="9"/>
      <c r="G95" s="28"/>
      <c r="H95" s="28"/>
    </row>
    <row r="96" spans="2:21" ht="21.75" customHeight="1">
      <c r="B96" s="43"/>
      <c r="C96" s="26"/>
      <c r="D96" s="9"/>
      <c r="E96" s="9"/>
      <c r="F96" s="9"/>
      <c r="G96" s="28"/>
      <c r="H96" s="28"/>
    </row>
    <row r="97" spans="2:8" ht="21.75" customHeight="1">
      <c r="B97" s="43"/>
      <c r="C97" s="26"/>
      <c r="D97" s="9"/>
      <c r="E97" s="9"/>
      <c r="F97" s="9"/>
      <c r="G97" s="28"/>
      <c r="H97" s="28"/>
    </row>
  </sheetData>
  <sheetProtection formatCells="0" formatColumns="0" formatRows="0"/>
  <mergeCells count="12">
    <mergeCell ref="H2:H5"/>
    <mergeCell ref="E4:E5"/>
    <mergeCell ref="F4:F5"/>
    <mergeCell ref="G4:G5"/>
    <mergeCell ref="B80:C80"/>
    <mergeCell ref="B81:C81"/>
    <mergeCell ref="D2:D5"/>
    <mergeCell ref="E2:G3"/>
    <mergeCell ref="B2:B5"/>
    <mergeCell ref="C2:C5"/>
    <mergeCell ref="B76:C76"/>
    <mergeCell ref="B77:C77"/>
  </mergeCells>
  <phoneticPr fontId="0" type="noConversion"/>
  <pageMargins left="0.39" right="0.26" top="1.1399999999999999" bottom="0.74" header="0.62" footer="0.42"/>
  <pageSetup paperSize="9" scale="9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4</vt:i4>
      </vt:variant>
    </vt:vector>
  </HeadingPairs>
  <TitlesOfParts>
    <vt:vector size="4" baseType="lpstr">
      <vt:lpstr>Data</vt:lpstr>
      <vt:lpstr>VZaS-prvá strana</vt:lpstr>
      <vt:lpstr>Náklady</vt:lpstr>
      <vt:lpstr>Výnosy</vt:lpstr>
    </vt:vector>
  </TitlesOfParts>
  <Company>Istroconstruct s.r.o.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jjanciarova</cp:lastModifiedBy>
  <cp:lastPrinted>2017-08-28T06:28:14Z</cp:lastPrinted>
  <dcterms:created xsi:type="dcterms:W3CDTF">2006-01-23T21:54:25Z</dcterms:created>
  <dcterms:modified xsi:type="dcterms:W3CDTF">2018-03-27T09:12:39Z</dcterms:modified>
</cp:coreProperties>
</file>