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 defaultThemeVersion="124226"/>
  <bookViews>
    <workbookView showHorizontalScroll="0" xWindow="-15" yWindow="-15" windowWidth="9720" windowHeight="7320" firstSheet="1" activeTab="2"/>
  </bookViews>
  <sheets>
    <sheet name="data" sheetId="12" state="hidden" r:id="rId1"/>
    <sheet name="Súvaha-prvá strana" sheetId="11" r:id="rId2"/>
    <sheet name="Aktíva" sheetId="1" r:id="rId3"/>
    <sheet name="Pasíva" sheetId="6" r:id="rId4"/>
  </sheets>
  <definedNames>
    <definedName name="_xlnm.Print_Titles" localSheetId="2">Aktíva!$2:$5</definedName>
    <definedName name="_xlnm.Print_Titles" localSheetId="3">Pasíva!$2:$5</definedName>
    <definedName name="_xlnm.Print_Area" localSheetId="0">data!$A$1:$H$209</definedName>
    <definedName name="solver_opt" localSheetId="2" hidden="1">Aktíva!$G$90</definedName>
    <definedName name="solver_opt" localSheetId="0" hidden="1">data!#REF!</definedName>
    <definedName name="solver_opt" localSheetId="3" hidden="1">Pasíva!#REF!</definedName>
  </definedNames>
  <calcPr calcId="125725"/>
</workbook>
</file>

<file path=xl/calcChain.xml><?xml version="1.0" encoding="utf-8"?>
<calcChain xmlns="http://schemas.openxmlformats.org/spreadsheetml/2006/main">
  <c r="O16" i="6"/>
  <c r="M14"/>
  <c r="F63"/>
  <c r="F62"/>
  <c r="F54"/>
  <c r="F53"/>
  <c r="F52"/>
  <c r="F50"/>
  <c r="F49"/>
  <c r="F48"/>
  <c r="F44"/>
  <c r="F29"/>
  <c r="F28"/>
  <c r="F27"/>
  <c r="F26"/>
  <c r="G21" i="1"/>
  <c r="F67"/>
  <c r="L66"/>
  <c r="L86"/>
  <c r="E67"/>
  <c r="E68"/>
  <c r="E71"/>
  <c r="E72"/>
  <c r="E73"/>
  <c r="E74"/>
  <c r="E80"/>
  <c r="E81"/>
  <c r="E82"/>
  <c r="E83"/>
  <c r="E84"/>
  <c r="E85"/>
  <c r="E89"/>
  <c r="E9"/>
  <c r="E11"/>
  <c r="E12"/>
  <c r="E13"/>
  <c r="E15"/>
  <c r="E18"/>
  <c r="E19"/>
  <c r="E24"/>
  <c r="E26"/>
  <c r="E30"/>
  <c r="E31"/>
  <c r="E32"/>
  <c r="E33"/>
  <c r="E34"/>
  <c r="E35"/>
  <c r="E36"/>
  <c r="E37"/>
  <c r="E32" i="6"/>
  <c r="E33"/>
  <c r="E34"/>
  <c r="E31" s="1"/>
  <c r="E36"/>
  <c r="E37"/>
  <c r="E38"/>
  <c r="E39"/>
  <c r="E40"/>
  <c r="E41"/>
  <c r="M24"/>
  <c r="E19"/>
  <c r="E22"/>
  <c r="E18"/>
  <c r="E24"/>
  <c r="E26"/>
  <c r="E27"/>
  <c r="E28"/>
  <c r="E29"/>
  <c r="E44"/>
  <c r="E48"/>
  <c r="E49"/>
  <c r="E50"/>
  <c r="E52"/>
  <c r="E53"/>
  <c r="E62"/>
  <c r="E63"/>
  <c r="E65"/>
  <c r="E66"/>
  <c r="E67"/>
  <c r="E68"/>
  <c r="E9"/>
  <c r="E10"/>
  <c r="E12"/>
  <c r="E11" s="1"/>
  <c r="E13"/>
  <c r="E14"/>
  <c r="E71"/>
  <c r="G10" i="1"/>
  <c r="F14"/>
  <c r="G14" s="1"/>
  <c r="F17"/>
  <c r="G17" s="1"/>
  <c r="F18"/>
  <c r="G18" s="1"/>
  <c r="F19"/>
  <c r="F24"/>
  <c r="F26"/>
  <c r="G26" s="1"/>
  <c r="F27"/>
  <c r="G27" s="1"/>
  <c r="F28"/>
  <c r="G28" s="1"/>
  <c r="G20"/>
  <c r="G22"/>
  <c r="G25"/>
  <c r="F44"/>
  <c r="G44" s="1"/>
  <c r="G40"/>
  <c r="F58"/>
  <c r="G58" s="1"/>
  <c r="F68"/>
  <c r="F69"/>
  <c r="G69" s="1"/>
  <c r="F71"/>
  <c r="G71" s="1"/>
  <c r="F72"/>
  <c r="G72" s="1"/>
  <c r="F73"/>
  <c r="F74"/>
  <c r="G74" s="1"/>
  <c r="F75"/>
  <c r="G75"/>
  <c r="F76"/>
  <c r="G76" s="1"/>
  <c r="F77"/>
  <c r="G77" s="1"/>
  <c r="F78"/>
  <c r="G78" s="1"/>
  <c r="G79"/>
  <c r="F80"/>
  <c r="G80" s="1"/>
  <c r="F81"/>
  <c r="G81" s="1"/>
  <c r="F82"/>
  <c r="F83"/>
  <c r="G83" s="1"/>
  <c r="F84"/>
  <c r="G84"/>
  <c r="F85"/>
  <c r="F87"/>
  <c r="G87" s="1"/>
  <c r="F88"/>
  <c r="G88" s="1"/>
  <c r="F89"/>
  <c r="G66"/>
  <c r="G70"/>
  <c r="G86"/>
  <c r="F91"/>
  <c r="G91" s="1"/>
  <c r="F92"/>
  <c r="G92" s="1"/>
  <c r="F93"/>
  <c r="G93" s="1"/>
  <c r="F105"/>
  <c r="G105" s="1"/>
  <c r="F116"/>
  <c r="F118"/>
  <c r="G118" s="1"/>
  <c r="F18" i="6"/>
  <c r="F23"/>
  <c r="F31"/>
  <c r="F42"/>
  <c r="F14"/>
  <c r="F9"/>
  <c r="F8" s="1"/>
  <c r="F10"/>
  <c r="F12"/>
  <c r="F11" s="1"/>
  <c r="F13"/>
  <c r="F71"/>
  <c r="H8" i="1"/>
  <c r="H16"/>
  <c r="H39"/>
  <c r="H65"/>
  <c r="H90"/>
  <c r="H115"/>
  <c r="F9"/>
  <c r="F11"/>
  <c r="F12"/>
  <c r="F13"/>
  <c r="F15"/>
  <c r="F41"/>
  <c r="F42"/>
  <c r="F43"/>
  <c r="F94"/>
  <c r="F95"/>
  <c r="F96"/>
  <c r="F97"/>
  <c r="F98"/>
  <c r="F99"/>
  <c r="F100"/>
  <c r="F101"/>
  <c r="F102"/>
  <c r="F117"/>
  <c r="E42"/>
  <c r="E43"/>
  <c r="E39" s="1"/>
  <c r="E95"/>
  <c r="E96"/>
  <c r="E97"/>
  <c r="E98"/>
  <c r="E99"/>
  <c r="E100"/>
  <c r="E101"/>
  <c r="E102"/>
  <c r="E115"/>
  <c r="E119"/>
  <c r="G23"/>
  <c r="F30"/>
  <c r="F31"/>
  <c r="F32"/>
  <c r="F33"/>
  <c r="F34"/>
  <c r="F35"/>
  <c r="F36"/>
  <c r="F37"/>
  <c r="F46"/>
  <c r="F47"/>
  <c r="F48"/>
  <c r="F49"/>
  <c r="F50"/>
  <c r="F51"/>
  <c r="F52"/>
  <c r="F54"/>
  <c r="F55"/>
  <c r="F56"/>
  <c r="F57"/>
  <c r="F59"/>
  <c r="F60"/>
  <c r="F61"/>
  <c r="F62"/>
  <c r="F63"/>
  <c r="F64"/>
  <c r="F104"/>
  <c r="F106"/>
  <c r="F107"/>
  <c r="F108"/>
  <c r="F110"/>
  <c r="F111"/>
  <c r="F112"/>
  <c r="F113"/>
  <c r="F114"/>
  <c r="F119"/>
  <c r="E104"/>
  <c r="E106"/>
  <c r="E107"/>
  <c r="E108"/>
  <c r="E46"/>
  <c r="E47"/>
  <c r="E48"/>
  <c r="E49"/>
  <c r="E50"/>
  <c r="E51"/>
  <c r="E52"/>
  <c r="E54"/>
  <c r="E55"/>
  <c r="E56"/>
  <c r="E57"/>
  <c r="E59"/>
  <c r="E60"/>
  <c r="E61"/>
  <c r="E62"/>
  <c r="E63"/>
  <c r="E64"/>
  <c r="E110"/>
  <c r="E111"/>
  <c r="E112"/>
  <c r="E113"/>
  <c r="E114"/>
  <c r="G71" i="12"/>
  <c r="G64" i="1" s="1"/>
  <c r="G128" i="12"/>
  <c r="G117" i="1" s="1"/>
  <c r="G129" i="12"/>
  <c r="G130"/>
  <c r="G119" i="1"/>
  <c r="G127" i="12"/>
  <c r="G122"/>
  <c r="G111" i="1" s="1"/>
  <c r="G123" i="12"/>
  <c r="G112" i="1"/>
  <c r="G124" i="12"/>
  <c r="G113" i="1" s="1"/>
  <c r="G125" i="12"/>
  <c r="G114" i="1" s="1"/>
  <c r="G121" i="12"/>
  <c r="G110" i="1" s="1"/>
  <c r="G116" i="12"/>
  <c r="G117"/>
  <c r="G106" i="1" s="1"/>
  <c r="G118" i="12"/>
  <c r="G107" i="1"/>
  <c r="G119" i="12"/>
  <c r="G108" i="1" s="1"/>
  <c r="G115" i="12"/>
  <c r="G104" i="1" s="1"/>
  <c r="G107" i="12"/>
  <c r="G96" i="1" s="1"/>
  <c r="G108" i="12"/>
  <c r="G97" i="1"/>
  <c r="G109" i="12"/>
  <c r="G98" i="1" s="1"/>
  <c r="G110" i="12"/>
  <c r="G99" i="1" s="1"/>
  <c r="G111" i="12"/>
  <c r="G100" i="1" s="1"/>
  <c r="G112" i="12"/>
  <c r="G101" i="1"/>
  <c r="G113" i="12"/>
  <c r="G102" i="1" s="1"/>
  <c r="G106" i="12"/>
  <c r="G95" i="1" s="1"/>
  <c r="G99" i="12"/>
  <c r="G100"/>
  <c r="G101"/>
  <c r="G94" i="1" s="1"/>
  <c r="G98" i="12"/>
  <c r="G97" s="1"/>
  <c r="G93"/>
  <c r="G94"/>
  <c r="G95"/>
  <c r="G96"/>
  <c r="G89"/>
  <c r="G90"/>
  <c r="G91"/>
  <c r="G92"/>
  <c r="G80"/>
  <c r="G81"/>
  <c r="G82"/>
  <c r="G83"/>
  <c r="G84"/>
  <c r="G85"/>
  <c r="G86"/>
  <c r="G87"/>
  <c r="G88"/>
  <c r="G74"/>
  <c r="G75"/>
  <c r="G76"/>
  <c r="G77"/>
  <c r="G78"/>
  <c r="G79"/>
  <c r="G73"/>
  <c r="G58"/>
  <c r="G55" i="1"/>
  <c r="G59" i="12"/>
  <c r="G60"/>
  <c r="G57" i="1" s="1"/>
  <c r="G61" i="12"/>
  <c r="G62"/>
  <c r="G59" i="1" s="1"/>
  <c r="G63" i="12"/>
  <c r="G60" i="1" s="1"/>
  <c r="G64" i="12"/>
  <c r="G61" i="1" s="1"/>
  <c r="G65" i="12"/>
  <c r="G62" i="1"/>
  <c r="G66" i="12"/>
  <c r="G63" i="1" s="1"/>
  <c r="G57" i="12"/>
  <c r="G54" i="1" s="1"/>
  <c r="G50" i="12"/>
  <c r="G47" i="1" s="1"/>
  <c r="G51" i="12"/>
  <c r="G48" i="1"/>
  <c r="G52" i="12"/>
  <c r="G49" i="1" s="1"/>
  <c r="G53" i="12"/>
  <c r="G50" i="1" s="1"/>
  <c r="G54" i="12"/>
  <c r="G51" i="1" s="1"/>
  <c r="G55" i="12"/>
  <c r="G52" i="1"/>
  <c r="G49" i="12"/>
  <c r="G46" i="1" s="1"/>
  <c r="G44" i="12"/>
  <c r="G41" i="1" s="1"/>
  <c r="G45" i="12"/>
  <c r="G42" i="1" s="1"/>
  <c r="G46" i="12"/>
  <c r="G43" i="1" s="1"/>
  <c r="G47" i="12"/>
  <c r="G43"/>
  <c r="G39"/>
  <c r="G36" i="1" s="1"/>
  <c r="G40" i="12"/>
  <c r="G37" i="1" s="1"/>
  <c r="G38" i="12"/>
  <c r="G35" i="1" s="1"/>
  <c r="G30" i="12"/>
  <c r="G31" i="1" s="1"/>
  <c r="G31" i="12"/>
  <c r="G32"/>
  <c r="G33" i="1" s="1"/>
  <c r="G33" i="12"/>
  <c r="G34" i="1" s="1"/>
  <c r="G29" i="12"/>
  <c r="G30" i="1" s="1"/>
  <c r="G17" i="12"/>
  <c r="G18"/>
  <c r="G19"/>
  <c r="G20"/>
  <c r="G21"/>
  <c r="G22"/>
  <c r="G23"/>
  <c r="G24"/>
  <c r="G25"/>
  <c r="G26"/>
  <c r="G27"/>
  <c r="G16"/>
  <c r="G9"/>
  <c r="G10"/>
  <c r="G11" i="1" s="1"/>
  <c r="G11" i="12"/>
  <c r="G12" i="1"/>
  <c r="G12" i="12"/>
  <c r="G13" i="1" s="1"/>
  <c r="G13" i="12"/>
  <c r="G14"/>
  <c r="G15" i="1" s="1"/>
  <c r="G8" i="12"/>
  <c r="G9" i="1" s="1"/>
  <c r="H205" i="12"/>
  <c r="G205"/>
  <c r="H198"/>
  <c r="G198"/>
  <c r="H177"/>
  <c r="G177"/>
  <c r="H162"/>
  <c r="G162"/>
  <c r="H154"/>
  <c r="G154"/>
  <c r="H149"/>
  <c r="H148"/>
  <c r="G149"/>
  <c r="H142"/>
  <c r="G142"/>
  <c r="H139"/>
  <c r="G139"/>
  <c r="H126"/>
  <c r="G126"/>
  <c r="F126"/>
  <c r="E126"/>
  <c r="H120"/>
  <c r="F120"/>
  <c r="E120"/>
  <c r="H114"/>
  <c r="G114"/>
  <c r="F114"/>
  <c r="E114"/>
  <c r="H97"/>
  <c r="H42"/>
  <c r="H48"/>
  <c r="H56"/>
  <c r="H72"/>
  <c r="F97"/>
  <c r="E97"/>
  <c r="G72"/>
  <c r="F72"/>
  <c r="E72"/>
  <c r="F56"/>
  <c r="E56"/>
  <c r="F48"/>
  <c r="E48"/>
  <c r="F42"/>
  <c r="E42"/>
  <c r="H28"/>
  <c r="F28"/>
  <c r="E28"/>
  <c r="H15"/>
  <c r="F15"/>
  <c r="E15"/>
  <c r="H7"/>
  <c r="H6" s="1"/>
  <c r="F7"/>
  <c r="E7"/>
  <c r="E6" s="1"/>
  <c r="F6"/>
  <c r="L15" i="6"/>
  <c r="F17" l="1"/>
  <c r="H38" i="1"/>
  <c r="G85"/>
  <c r="G68"/>
  <c r="F109"/>
  <c r="F16"/>
  <c r="G24"/>
  <c r="E5" i="12"/>
  <c r="E41"/>
  <c r="G48"/>
  <c r="H41"/>
  <c r="G120"/>
  <c r="F8" i="1"/>
  <c r="G89"/>
  <c r="G82"/>
  <c r="E53"/>
  <c r="E8" i="6"/>
  <c r="F41" i="12"/>
  <c r="G148"/>
  <c r="G7"/>
  <c r="G6" s="1"/>
  <c r="G15"/>
  <c r="G28"/>
  <c r="G56"/>
  <c r="F53" i="1"/>
  <c r="F90"/>
  <c r="H124"/>
  <c r="E42" i="6"/>
  <c r="E16" i="1"/>
  <c r="E45"/>
  <c r="E103"/>
  <c r="F29"/>
  <c r="E90"/>
  <c r="F65"/>
  <c r="G73"/>
  <c r="E65"/>
  <c r="F103"/>
  <c r="F39"/>
  <c r="E23" i="6"/>
  <c r="E109" i="1"/>
  <c r="E29"/>
  <c r="G103"/>
  <c r="F45"/>
  <c r="F38" s="1"/>
  <c r="F7" i="6"/>
  <c r="F6" s="1"/>
  <c r="F75" s="1"/>
  <c r="F115" i="1"/>
  <c r="E7" i="6"/>
  <c r="E64"/>
  <c r="G19" i="1"/>
  <c r="E8"/>
  <c r="F5" i="12"/>
  <c r="H5"/>
  <c r="H147" s="1"/>
  <c r="H145" s="1"/>
  <c r="H138" s="1"/>
  <c r="H137" s="1"/>
  <c r="H209" s="1"/>
  <c r="G109" i="1"/>
  <c r="G90"/>
  <c r="F131" i="12"/>
  <c r="E131"/>
  <c r="H131"/>
  <c r="G45" i="1"/>
  <c r="G16"/>
  <c r="G8"/>
  <c r="G39"/>
  <c r="G42" i="12"/>
  <c r="G41" s="1"/>
  <c r="G5" s="1"/>
  <c r="G147" s="1"/>
  <c r="G145" s="1"/>
  <c r="G138" s="1"/>
  <c r="G137" s="1"/>
  <c r="G209" s="1"/>
  <c r="G32" i="1"/>
  <c r="G29" s="1"/>
  <c r="G56"/>
  <c r="G53" s="1"/>
  <c r="H7"/>
  <c r="H6" s="1"/>
  <c r="H120" s="1"/>
  <c r="G116"/>
  <c r="G115" s="1"/>
  <c r="G67"/>
  <c r="G65" s="1"/>
  <c r="E7" l="1"/>
  <c r="E38"/>
  <c r="F7"/>
  <c r="F6" s="1"/>
  <c r="F120" s="1"/>
  <c r="E17" i="6"/>
  <c r="E6" s="1"/>
  <c r="E75" s="1"/>
  <c r="E124" i="1"/>
  <c r="F124"/>
  <c r="G7"/>
  <c r="G124"/>
  <c r="G131" i="12"/>
  <c r="G38" i="1"/>
  <c r="E6" l="1"/>
  <c r="E120" s="1"/>
  <c r="G6"/>
  <c r="N6" s="1"/>
  <c r="J6" l="1"/>
  <c r="G120"/>
</calcChain>
</file>

<file path=xl/sharedStrings.xml><?xml version="1.0" encoding="utf-8"?>
<sst xmlns="http://schemas.openxmlformats.org/spreadsheetml/2006/main" count="972" uniqueCount="324">
  <si>
    <t>Ozna-</t>
  </si>
  <si>
    <t>A K T Í V A</t>
  </si>
  <si>
    <t>Čís-</t>
  </si>
  <si>
    <t>čenie</t>
  </si>
  <si>
    <t>lo</t>
  </si>
  <si>
    <t>riad.</t>
  </si>
  <si>
    <t>Brutto</t>
  </si>
  <si>
    <t>Korekcia</t>
  </si>
  <si>
    <t>Netto</t>
  </si>
  <si>
    <t>a</t>
  </si>
  <si>
    <t>b</t>
  </si>
  <si>
    <t>c</t>
  </si>
  <si>
    <t> 001</t>
  </si>
  <si>
    <t>A.</t>
  </si>
  <si>
    <t>B.</t>
  </si>
  <si>
    <t>P A S Í V A</t>
  </si>
  <si>
    <t>Výdavky budúcich období (383)</t>
  </si>
  <si>
    <t>Výnosy budúcich období (384)</t>
  </si>
  <si>
    <t>2.</t>
  </si>
  <si>
    <t>3.</t>
  </si>
  <si>
    <t>4.</t>
  </si>
  <si>
    <t>5.</t>
  </si>
  <si>
    <t>6.</t>
  </si>
  <si>
    <t>7.</t>
  </si>
  <si>
    <t>8.</t>
  </si>
  <si>
    <t>Softvér (013) - (073+091AÚ)</t>
  </si>
  <si>
    <t>Oceniteľné práva (014) - (074+091AÚ)</t>
  </si>
  <si>
    <t>Drobný dlhodobý nehmotný majetok (018) - (078+091AÚ)</t>
  </si>
  <si>
    <t>Ostatný dlhodobý nehmotný majetok (019) - (079 + 091AÚ)</t>
  </si>
  <si>
    <t>Obstaranie dlhodobého nehmotného majetku (041) - (093)</t>
  </si>
  <si>
    <t>Poskytnuté preddavky na dlhodobý nehmotný majetok
(051) - (095AÚ)</t>
  </si>
  <si>
    <t>Účtovné obdobie</t>
  </si>
  <si>
    <t>Bezprostredne</t>
  </si>
  <si>
    <t>predchádzajúce</t>
  </si>
  <si>
    <t>účtovné obdobie</t>
  </si>
  <si>
    <t>Pozemky (031) - (092AÚ)</t>
  </si>
  <si>
    <t>Umelecké diela a zbierky (032) - (092AÚ)</t>
  </si>
  <si>
    <t>Predmety z drahých kovov (033)-(092AÚ)</t>
  </si>
  <si>
    <t>Stavby (021) - (081 + 092AÚ)</t>
  </si>
  <si>
    <t>Dopravné prostriedky (023) - (083 + 092AÚ)</t>
  </si>
  <si>
    <t>Pestovateľské celky trvalých porastov (025) - (085 + 092 AÚ)</t>
  </si>
  <si>
    <t>Základné stádo a ťažné zvieratá (026) - (086 + 092 AÚ)</t>
  </si>
  <si>
    <t>Drobný dlhodobý hmotný majetok (028) - (088 + 092AÚ)</t>
  </si>
  <si>
    <t>Ostatný dlhodobý hmotný majetok (029) - (089 + 092AÚ)</t>
  </si>
  <si>
    <t>Obstaranie dlhodobého hmotného majetku (042) - (094)</t>
  </si>
  <si>
    <t>Poskytnuté preddavky na dlhodobý hmotný majetok
(052) - (095AÚ)</t>
  </si>
  <si>
    <t>Podielové cenné papiere a podiely v obchodných
spoločnostiach s podstatným vplyvom (062) - (096AÚ)</t>
  </si>
  <si>
    <t>Ostatný dlhodobý finančný majetok (069) - (096AÚ)</t>
  </si>
  <si>
    <t>Nedokončená výroby a polotovary vlastnej výroby
(121 + 122) - (192 + 193)</t>
  </si>
  <si>
    <t>Materiál (112 + 119) - (191)</t>
  </si>
  <si>
    <t>Výrobky (123) - (194)</t>
  </si>
  <si>
    <t>Zvieratá (124) - (195)</t>
  </si>
  <si>
    <t>Poskytnuté prevádzkové preddavky (314) - (391 AÚ)</t>
  </si>
  <si>
    <t>Daň z príjmov (341)</t>
  </si>
  <si>
    <t>Ostatné priame dane (342)</t>
  </si>
  <si>
    <t>Daň z pridanej hodnoty (343)</t>
  </si>
  <si>
    <t>Pohľadávky a záväzky z pevných termínovaných operácií
(373 AÚ)-(391AÚ)</t>
  </si>
  <si>
    <t>Spojovací účet pri združení (396)</t>
  </si>
  <si>
    <t>Majetkové cenné papiere na obchodovanie (251) - (291AÚ)</t>
  </si>
  <si>
    <t>Náklady budúcich období (381)</t>
  </si>
  <si>
    <t>Príjmy budúcich období (385)</t>
  </si>
  <si>
    <t>Bezprostredne
predchádzajúce
obdobie</t>
  </si>
  <si>
    <t>Dodávatelia (321)</t>
  </si>
  <si>
    <t>Zamestnanci (331)</t>
  </si>
  <si>
    <t>Ostatné záväzky voči zamestnancom (333)</t>
  </si>
  <si>
    <t>Zúčtovanie s inštitúciami sociálneho zabezpečenia a zdravotného poistenia (336)</t>
  </si>
  <si>
    <t>Ostatné dane a poplatky (345)</t>
  </si>
  <si>
    <t>Záväzky z upísaných nesplatených cenných papierov a vkladov (367)</t>
  </si>
  <si>
    <t>Záväzky voči združeniu (368)</t>
  </si>
  <si>
    <t xml:space="preserve">                          SÚVAHA</t>
  </si>
  <si>
    <t>IČO</t>
  </si>
  <si>
    <t>Názov účtovnej jednotky</t>
  </si>
  <si>
    <t>Sídlo účtovnej jednotky</t>
  </si>
  <si>
    <t>Ulica a číslo</t>
  </si>
  <si>
    <t>PSČ</t>
  </si>
  <si>
    <t>Názov obce</t>
  </si>
  <si>
    <t>Číslo telefónu</t>
  </si>
  <si>
    <t>Číslo faxu</t>
  </si>
  <si>
    <t>Zostavené dňa:</t>
  </si>
  <si>
    <t>Podpisový záznam osoby zodpovednej za zostavenie účtovnej závierky:</t>
  </si>
  <si>
    <t>Podpisový záznam osoby zodpovednej za vedenie účtovníctva:</t>
  </si>
  <si>
    <t xml:space="preserve">    Súvaha Úč ROPO SFOV 1 - 01</t>
  </si>
  <si>
    <t>Príloha č. 1 k opatreniu č. MF/25755/2007-31</t>
  </si>
  <si>
    <t>Účtovná závierka</t>
  </si>
  <si>
    <t>-</t>
  </si>
  <si>
    <t>riadna</t>
  </si>
  <si>
    <t>mimoriadna</t>
  </si>
  <si>
    <t xml:space="preserve">Za obdobie </t>
  </si>
  <si>
    <t>od</t>
  </si>
  <si>
    <t>Mesiac</t>
  </si>
  <si>
    <t>Rok</t>
  </si>
  <si>
    <t>do</t>
  </si>
  <si>
    <t>e-mailová adresa</t>
  </si>
  <si>
    <t>Neobežný majetok súčet (r. 003+ r. 011 +024)</t>
  </si>
  <si>
    <t>Dlhodobý nehmotný majetok súčet  (r. 004 až 010)</t>
  </si>
  <si>
    <t>SPOLU  MAJETOK                  r. 002 + r. 033 + r.110 + r. 114</t>
  </si>
  <si>
    <t>Dlhodobý hmotný majetok súčet (r. 012 až r. 023)</t>
  </si>
  <si>
    <t>Aktivované náklady na vývoj (012) - (072+091 AÚ)</t>
  </si>
  <si>
    <t>Samostatné hnuteľné veci a súbory hnuteľných  vecí                     (022) - (082 + 092AÚ)</t>
  </si>
  <si>
    <t>Dlhodobý finančný majetok súčet (r. 025 až r. 032)</t>
  </si>
  <si>
    <t>Podielové cenné papiere a podiely v dcérskej účtovnej jednotke (061) - (096AÚ)</t>
  </si>
  <si>
    <t>Realizovateľné cenné papiere (063) - (096AÚ)</t>
  </si>
  <si>
    <t>Dlhové cenné papiere držané do splatnosti  (065) - (096AÚ)</t>
  </si>
  <si>
    <t>Pôžičky účtovnej jednotke v konsolidovanom celku                 (066) - (096AÚ)</t>
  </si>
  <si>
    <t>Ostatné pôžičky (067) - (096AÚ)</t>
  </si>
  <si>
    <t>Obstaranie dlhodobého finančného majetku  (043) - (096AÚ)</t>
  </si>
  <si>
    <t>OBEŽNÝ MAJETOK súčet                                                        (r.034 + r. 040 + r. 048 + r. 060 + r. 085 + r. 098 + r. 104)</t>
  </si>
  <si>
    <t>Zásoby súčet (r. 035 až r. 039)</t>
  </si>
  <si>
    <t>Tovar  (132 + 139) - (196)</t>
  </si>
  <si>
    <t>A.I.</t>
  </si>
  <si>
    <t>A.I.1.</t>
  </si>
  <si>
    <t>A.II.</t>
  </si>
  <si>
    <t>A.II.1.</t>
  </si>
  <si>
    <t>9.</t>
  </si>
  <si>
    <t>10.</t>
  </si>
  <si>
    <t>11.</t>
  </si>
  <si>
    <t>12.</t>
  </si>
  <si>
    <t>A.III.</t>
  </si>
  <si>
    <t>A.III.1.</t>
  </si>
  <si>
    <t>B.I.</t>
  </si>
  <si>
    <t>B.I.1.</t>
  </si>
  <si>
    <t>B.II.</t>
  </si>
  <si>
    <t>B.II.1.</t>
  </si>
  <si>
    <t>B.III.</t>
  </si>
  <si>
    <t>B.III.1.</t>
  </si>
  <si>
    <t>Zúčtovanie medzi subjektami verejnej správy súčet                         (r.041 až r.047)</t>
  </si>
  <si>
    <t>Zúčtovanie odvodov príjmov rozpočtových organizácií do rozpočtu zriaďovateľa  (351AÚ)</t>
  </si>
  <si>
    <t>Zúčtovanie transferov štátneho rozpočtu (353AÚ)</t>
  </si>
  <si>
    <t>Zúčtovanie transferov rozpočtu obce a vyššieho územného celku (355AÚ)</t>
  </si>
  <si>
    <t>Zúčtovanie transferov zo štátneho rozpočtu v rámci konsolidovaného celku (356AÚ)</t>
  </si>
  <si>
    <t>Ostatné zúčtovanie rozpočtu obce a vyššieho územného celku (357AÚ)</t>
  </si>
  <si>
    <t>Zúčtovanie transferov zo štátneho rozpočtu iným subjektom (358AÚ)</t>
  </si>
  <si>
    <t>Zúčtovanie transferov medzi subjektami verejnej správy (359AÚ)</t>
  </si>
  <si>
    <t>Dlhodobé pohľadávky súčet                   (r. 049 až r. 059)</t>
  </si>
  <si>
    <t>Odberatelia (311AÚ) - (391AÚ)</t>
  </si>
  <si>
    <t>Zmenky na inkaso (312AÚ) - (391AÚ)</t>
  </si>
  <si>
    <t>Pohľadávky za eskontované cenné papiere (313AÚ) - (391AÚ)</t>
  </si>
  <si>
    <t>Ostatné pohľadávky (315AÚ) - (391AÚ)</t>
  </si>
  <si>
    <t>Pohľadávky voči zamestnancom (335AÚ) - (391AÚ)</t>
  </si>
  <si>
    <t>Pohľadávky voči združeniu (369AÚ) - (391AÚ)</t>
  </si>
  <si>
    <t>Pohľadávky z nájmu  (374AÚ) - (391AÚ)</t>
  </si>
  <si>
    <t>Pohľadávky z vydaných dlhopisov  (375AÚ) - (391AÚ)</t>
  </si>
  <si>
    <t>Nakúpené opcie  (376AÚ) - (391AÚ)</t>
  </si>
  <si>
    <t>13.</t>
  </si>
  <si>
    <t>Iné pohľadávky  (378AÚ) - (391AÚ)</t>
  </si>
  <si>
    <t>B.IV.</t>
  </si>
  <si>
    <t>B.IV.1.</t>
  </si>
  <si>
    <t>Krátkodobé pohľadávky súčet              (r. 061 až r. 084)</t>
  </si>
  <si>
    <t>Pohľadávky z nedaňoých rozpočtových príjmov (316AÚ)-(391AÚ)</t>
  </si>
  <si>
    <t>Pohľadávky z daňových a colných rozpočtových príjmov  (317AÚ)-(391AÚ)</t>
  </si>
  <si>
    <t>Pohľadávky z nedaňovývh príjmov obcí a vyšších územných celkov a rozp. org.   zriad. obcou a VÚC (318AÚ)-(391AÚ)</t>
  </si>
  <si>
    <t>Pohľadávky z daňovývh príjmov obcí a vyšších územných celkov  (319AÚ)-(391AÚ)</t>
  </si>
  <si>
    <t>Zúčtovanie s inštitúciami sociálneho zabezpečenia
a zdravotného poistenia (336AÚ) - (391AÚ)</t>
  </si>
  <si>
    <t>Daň z príjmov (341) - (391AÚ)</t>
  </si>
  <si>
    <t>14.</t>
  </si>
  <si>
    <t>15.</t>
  </si>
  <si>
    <t>16.</t>
  </si>
  <si>
    <t>17.</t>
  </si>
  <si>
    <t>18.</t>
  </si>
  <si>
    <t>19.</t>
  </si>
  <si>
    <t>20.</t>
  </si>
  <si>
    <t>21.</t>
  </si>
  <si>
    <t>Ostatné priame dane (342) - (391AÚ)</t>
  </si>
  <si>
    <t>Daň z pridanej hodnoty (343) - (391AÚ)</t>
  </si>
  <si>
    <t>Ostané dane a poplatky (345) - (391AÚ)</t>
  </si>
  <si>
    <t>22.</t>
  </si>
  <si>
    <t>23.</t>
  </si>
  <si>
    <t>24.</t>
  </si>
  <si>
    <t>Zúčtovanie s Európskymi spoločenstvami (371) - (391AÚ)</t>
  </si>
  <si>
    <t>Transfery a ostatné zúčtovanie so subjektami mimo verejnej správy   (372) - (391AÚ)</t>
  </si>
  <si>
    <t>Finančný majetok (r. 086 až r. 097)</t>
  </si>
  <si>
    <t>B.V.</t>
  </si>
  <si>
    <t>B.V.1.</t>
  </si>
  <si>
    <t>Pokladnica (211)</t>
  </si>
  <si>
    <t>Ceniny (213)</t>
  </si>
  <si>
    <t>Bankové účty (221AÚ +/- 261)</t>
  </si>
  <si>
    <t>Účty v bankách  s dobou viazanosti viac ako jeden rok (221AÚ)</t>
  </si>
  <si>
    <t>Výdavkový rozpočtový účet (222)</t>
  </si>
  <si>
    <t>Príjmový rozpočtový účet (223)</t>
  </si>
  <si>
    <t>Ostatné realizovateľné cenné papiere (257) - (291AÚ)</t>
  </si>
  <si>
    <t>Dlhové cenné papiere so splatnosťou do jedného roka držané po splatnosti (256) - (291AÚ)</t>
  </si>
  <si>
    <t>Dlhové cenné papiere na obchodovanie (253) - (291AÚ)</t>
  </si>
  <si>
    <t>Obstaranie krátkodobého finančného majetku (259) - (291AÚ)</t>
  </si>
  <si>
    <t>Účty štátnej pokladne (účtová skupina 28)</t>
  </si>
  <si>
    <t>B.VI.</t>
  </si>
  <si>
    <t>B.VI.1.</t>
  </si>
  <si>
    <t>Poskytnuté návratné finančné výpomoci dlhodobé súčet
(r. 099 až r. 103)</t>
  </si>
  <si>
    <t>Poskytnuté návratné finančné výpomoci v rámci verejného
rozpočtu (271AÚ) - (291AÚ)</t>
  </si>
  <si>
    <t>Poskytnuté návrátné finančné výpomoci príspevkovým
organizáciám (273AÚ) - (291AÚ)</t>
  </si>
  <si>
    <t>Poskytnuté návratné finančné výpomoci podnikateľským
subjektom (274AÚ) - (291AÚ)</t>
  </si>
  <si>
    <t>Poskytnuté návratné finančné výpomoci ostatným organizáciám (275AÚ) - (291AÚ)</t>
  </si>
  <si>
    <t>Poskytnuté návratné finančné výpomoci fyzickým osobám (277AÚ) - (291AÚ)</t>
  </si>
  <si>
    <t>B.VII.</t>
  </si>
  <si>
    <t>B.VII.1.</t>
  </si>
  <si>
    <t>Poskytnuté návratné finančné výpomoci krátkodobé
súčet (r. 105 až r. 109)</t>
  </si>
  <si>
    <t>Poskytnuté návrátné finančné výpomoci v rámci konsolidovaného celku (271AÚ) - (291AÚ)</t>
  </si>
  <si>
    <t>Poskytnuté návrátné finančné výpomoci ostatným subjektom verejnej správy (272AÚ) - (291AÚ)</t>
  </si>
  <si>
    <t>Poskytnuté návratné finančné výpomoci podnikateľským subjektom (274AÚ) - (291AÚ)</t>
  </si>
  <si>
    <t>Poskytnuté finančné výpomoci fyzickým osobám (277AÚ) - (291AÚ)</t>
  </si>
  <si>
    <t>C.</t>
  </si>
  <si>
    <t>C.1.</t>
  </si>
  <si>
    <t>D.</t>
  </si>
  <si>
    <t>Časové rozlíšenie r. 111 až r. 113</t>
  </si>
  <si>
    <t>Komplexné náklady budúcich období (382)</t>
  </si>
  <si>
    <t>Kontrolné číslo súčet (r. 001 až r. 114)</t>
  </si>
  <si>
    <t>Vzťahy k účtom klientov štátnej pokladnice                           (účtová skupina 20)</t>
  </si>
  <si>
    <t>Bežné účtovné obdobie</t>
  </si>
  <si>
    <t>A.III.1</t>
  </si>
  <si>
    <t>B.I.1</t>
  </si>
  <si>
    <t>Oceňovacie rozdiely z precenenia majetku a záväzkov (+/- 414)</t>
  </si>
  <si>
    <t>Oceňovacie rozdiely z kapitálových účastín (+/- 415)</t>
  </si>
  <si>
    <t>Fondy súčet (r.121 + r.122)</t>
  </si>
  <si>
    <t>Zákonný rezervný fond (421)</t>
  </si>
  <si>
    <t>Ostatné fondy (427)</t>
  </si>
  <si>
    <t>Výsledok hospodárenia (+/-) súčet (r.124 až r.125)</t>
  </si>
  <si>
    <t>Nevysporiadaný výsledok hospodárenia minulých rokov             (+/- 428)</t>
  </si>
  <si>
    <t>Záväzky súčet  r.127 + r.132 + r.140 +r.151 + r.172</t>
  </si>
  <si>
    <t>Ostatné rezervy (459AÚ)</t>
  </si>
  <si>
    <t>Rezervy zákonné dlhodobé  (451AÚ)</t>
  </si>
  <si>
    <t>Rezervy zákonné krátkodobé  (323AÚ, 451AÚ)</t>
  </si>
  <si>
    <t>Ostatné krátkodobé rezervy (323AÚ, 459AÚ)</t>
  </si>
  <si>
    <t>B.II.1</t>
  </si>
  <si>
    <t>Zúčtovanie medzi subjektami verejnej správy (r.133 až r.139)</t>
  </si>
  <si>
    <t>Zúčtovanie odvodov príjmov rozpočtových organizácií do rozpočtu zriaďovateľa (351AÚ)</t>
  </si>
  <si>
    <t>Zúčtovanie transferov rozpočtu obce a VÚC (355AÚ)</t>
  </si>
  <si>
    <t>Ostatné zúčtovanie rozpočtu obce a VÚC (357AÚ)</t>
  </si>
  <si>
    <t>Dlhodobé záväzky súčet               r.141 až r.150</t>
  </si>
  <si>
    <t>Ostatné dlhodobé záväzky (479)</t>
  </si>
  <si>
    <t>Dlhodobé prijaté preddavky (475AÚ)</t>
  </si>
  <si>
    <t>Dlhodobé zmenky na úhradu (478AÚ)</t>
  </si>
  <si>
    <t>Záväzky zo sociálneho fondu  (472)</t>
  </si>
  <si>
    <t>Záväzky z nájmu (474AÚ)</t>
  </si>
  <si>
    <t>Dlhodobé nevyfaktúrované dodávky (476AÚ)</t>
  </si>
  <si>
    <t>Pohľadávky a záväzky z pevných termínovaných operácií (373AÚ)</t>
  </si>
  <si>
    <t>Predané opcie  (377AÚ)</t>
  </si>
  <si>
    <t>B.IV.1</t>
  </si>
  <si>
    <t>B.III.1</t>
  </si>
  <si>
    <t>Iné záväzky (379AÚ)</t>
  </si>
  <si>
    <t>Vydané dlhopisy dlhodobé (473AÚ) - (255AÚ)</t>
  </si>
  <si>
    <t>Krátkodobé záväzky súčet (r. 152 až r. 171)</t>
  </si>
  <si>
    <t>B.V.1</t>
  </si>
  <si>
    <t>Kontrolné číslo súčet (r. 115 až r. 182)</t>
  </si>
  <si>
    <t>Zmenky na úhradu (322, 478AÚ)</t>
  </si>
  <si>
    <t>Prijaté preddavky (324, 475AÚ)</t>
  </si>
  <si>
    <t>Ostatné záväzky (325, 479AÚ)</t>
  </si>
  <si>
    <t>Navyfaktúrované dodávky (326, 476AÚ)</t>
  </si>
  <si>
    <t>Zúčtovanie s Európskymi spoločenstvami  (371AÚ)</t>
  </si>
  <si>
    <t>Transfery a ostatné zúčtovanie so subj. mimo verejnej správy (372AÚ)</t>
  </si>
  <si>
    <t>Bankové úvery a  výpomoci súčet (r. 173 až r. 178)</t>
  </si>
  <si>
    <t>Bankové úvery dlhodobé (461AÚ)</t>
  </si>
  <si>
    <t>Bežné bankové úvery  (461AÚ, 221AÚ, 231, 232)</t>
  </si>
  <si>
    <t>Vydané dlhopisy krátkodobé (473AÚ, 241) - (255AÚ)</t>
  </si>
  <si>
    <t>Ostatné krátkodobé finančné výpomoci (249)</t>
  </si>
  <si>
    <t>Prijaté návratné finančné výpomoci od subjektov verejnej správy dlhodobé (273AÚ)</t>
  </si>
  <si>
    <t>Prijaté návratné finančné výpomoci od subjektov verejnej správy krátkodobé (273AÚ)</t>
  </si>
  <si>
    <t>Časové rozlíšenie r. 180 + r.181</t>
  </si>
  <si>
    <t>Vzťahy k účtom klientov štátnej pokladnice                                   (účtová skupina 20)</t>
  </si>
  <si>
    <t>Výsledok hospodárenia za účtovné obdobie                                      (+/-) r.001 - (r.117+ r.120+ r.124 + r.126 + r.179 + r.182)</t>
  </si>
  <si>
    <t>Vlastné imanie  súčet                (r. 117 + r. 120 + r. 123)</t>
  </si>
  <si>
    <t>Oceňovacie rozdiely súčet                   (r. 118 + r. 119)</t>
  </si>
  <si>
    <t>Oceňovacie rozdiely z precenenia majetku a záväzkov         (+/- 414)</t>
  </si>
  <si>
    <t>Rezervy                                         (r.128 až r.131)</t>
  </si>
  <si>
    <t>Zúčtovanie medzi subjektami verejnej správy                     (r.133 až r.139)</t>
  </si>
  <si>
    <t>Vlastné imanie  súčet               (r. 117 + r. 120 + r. 123)</t>
  </si>
  <si>
    <t>VLASTNÉ IMANIE A ZÁVäZKY r.116+r.126+r.179+r.182</t>
  </si>
  <si>
    <t>Oceňovacie rozdiely súčet              (r. 118 + r. 119)</t>
  </si>
  <si>
    <t>Rezervy                                (r.128 až r.131)</t>
  </si>
  <si>
    <t>SPOLU  MAJETOK         r. 002 + r. 033 + r.110 + r. 114</t>
  </si>
  <si>
    <t>Dlhové cenné papiere držané do splatnosti  (065)-(096AÚ)</t>
  </si>
  <si>
    <t>Krátkodobé pohľadávky súčet         (r. 061 až r. 084)</t>
  </si>
  <si>
    <t>Pohľadávky za eskontované cenné papiere (313AÚ)-(391AÚ)</t>
  </si>
  <si>
    <t>Majetkové cenné papiere na obchodovanie (251)-(291AÚ)</t>
  </si>
  <si>
    <t>Obstaranie krátkodobého finančného majetku (259)-(291AÚ)</t>
  </si>
  <si>
    <t>Poskytnuté návratné finančné výpomoci dlhodobé súčet (r. 099 až r. 103)</t>
  </si>
  <si>
    <t>x</t>
  </si>
  <si>
    <t>F</t>
  </si>
  <si>
    <t>k</t>
  </si>
  <si>
    <t>u</t>
  </si>
  <si>
    <t>l</t>
  </si>
  <si>
    <t>t</t>
  </si>
  <si>
    <t>n</t>
  </si>
  <si>
    <t>á</t>
  </si>
  <si>
    <t>e</t>
  </si>
  <si>
    <t>m</t>
  </si>
  <si>
    <t>o</t>
  </si>
  <si>
    <t>i</t>
  </si>
  <si>
    <t xml:space="preserve">a </t>
  </si>
  <si>
    <t xml:space="preserve">s </t>
  </si>
  <si>
    <t>p</t>
  </si>
  <si>
    <t>F.</t>
  </si>
  <si>
    <t>R</t>
  </si>
  <si>
    <t>s</t>
  </si>
  <si>
    <t>v</t>
  </si>
  <si>
    <t>N</t>
  </si>
  <si>
    <t>.</t>
  </si>
  <si>
    <t>L</t>
  </si>
  <si>
    <t>S</t>
  </si>
  <si>
    <t>d</t>
  </si>
  <si>
    <t>B</t>
  </si>
  <si>
    <t>y</t>
  </si>
  <si>
    <t>r</t>
  </si>
  <si>
    <t>ľ</t>
  </si>
  <si>
    <t>@</t>
  </si>
  <si>
    <t>Podpisový záznam štatutárneho orgánu alebo člena štatutárneho orgánu účtovnej jednotky:</t>
  </si>
  <si>
    <t>Krátkodobé záväzky súčet (r. 152 až r. 172)</t>
  </si>
  <si>
    <t>Spojovací účet pri združení (396AÚ)</t>
  </si>
  <si>
    <t>Časové rozlíšenie r. 180 + r.182</t>
  </si>
  <si>
    <t>Kontrolné číslo súčet (r. 115 až r. 183)</t>
  </si>
  <si>
    <t>Bankové úvery a  výpomoci súčet (r. 174 až r. 179)</t>
  </si>
  <si>
    <t>VLASTNÉ IMANIE A ZÁVäZKY                                     r.116+r.126+r.180+r. 183</t>
  </si>
  <si>
    <t>Výsledok hospodárenia za účtovné obdobie                                      (+/-) r.001 - (r.117+ r.120+ r.124 + r.126 + r.180 + r.183)</t>
  </si>
  <si>
    <t>Záväzky súčet  r.127 + r.132 + r.140 +r.151 + r.173</t>
  </si>
  <si>
    <t xml:space="preserve"> Ing. Miriam Lapuníková, MBA</t>
  </si>
  <si>
    <t>Ing. Martina Pohorelská</t>
  </si>
  <si>
    <t>Bezprostredne
predchádzajúce
obdobie  k  31.12.2016</t>
  </si>
  <si>
    <t>účtovné obdobie  k 31.12.2016</t>
  </si>
  <si>
    <t xml:space="preserve"> Súvaha v plnom rozsahu k  30.04.2017  v Eur</t>
  </si>
  <si>
    <t>Bežné účtovné obdobie  k  30.04.2017</t>
  </si>
  <si>
    <t>Účtovné obdobie   k  30.04.2017</t>
  </si>
  <si>
    <t xml:space="preserve"> Súvaha v plnom rozsahu k  30.04.2017 v Eur</t>
  </si>
  <si>
    <t xml:space="preserve">            k     30.04.2017   (  v  eurách )</t>
  </si>
  <si>
    <t xml:space="preserve">       generálna riaditeľka</t>
  </si>
  <si>
    <t xml:space="preserve">      ekonomická riaditeľka</t>
  </si>
  <si>
    <t xml:space="preserve">       Ing. Ivana Sklenková</t>
  </si>
</sst>
</file>

<file path=xl/styles.xml><?xml version="1.0" encoding="utf-8"?>
<styleSheet xmlns="http://schemas.openxmlformats.org/spreadsheetml/2006/main">
  <numFmts count="2">
    <numFmt numFmtId="164" formatCode="000"/>
    <numFmt numFmtId="165" formatCode="#,##0.00_ ;[Red]\-#,##0.00\ "/>
  </numFmts>
  <fonts count="22">
    <font>
      <sz val="10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sz val="11"/>
      <name val="Arial"/>
      <family val="2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10"/>
      <name val="Arial CE"/>
      <family val="2"/>
      <charset val="238"/>
    </font>
    <font>
      <b/>
      <sz val="8"/>
      <name val="Times New Roman CE"/>
      <family val="1"/>
      <charset val="238"/>
    </font>
    <font>
      <b/>
      <sz val="9"/>
      <name val="Arial CE"/>
      <charset val="238"/>
    </font>
    <font>
      <b/>
      <sz val="9"/>
      <name val="Times New Roman CE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0" fontId="2" fillId="0" borderId="0" applyFont="0" applyFill="0" applyBorder="0" applyAlignment="0" applyProtection="0"/>
    <xf numFmtId="0" fontId="2" fillId="0" borderId="0"/>
    <xf numFmtId="0" fontId="9" fillId="0" borderId="0"/>
    <xf numFmtId="0" fontId="3" fillId="0" borderId="0"/>
  </cellStyleXfs>
  <cellXfs count="275">
    <xf numFmtId="0" fontId="0" fillId="0" borderId="0" xfId="0"/>
    <xf numFmtId="0" fontId="10" fillId="0" borderId="0" xfId="3" applyFont="1" applyAlignment="1"/>
    <xf numFmtId="0" fontId="11" fillId="0" borderId="0" xfId="3" applyFont="1" applyAlignment="1">
      <alignment vertical="top" wrapText="1"/>
    </xf>
    <xf numFmtId="0" fontId="11" fillId="0" borderId="0" xfId="3" applyFont="1" applyAlignment="1"/>
    <xf numFmtId="0" fontId="11" fillId="0" borderId="0" xfId="3" applyFont="1"/>
    <xf numFmtId="0" fontId="11" fillId="0" borderId="0" xfId="3" applyFont="1" applyBorder="1" applyAlignment="1"/>
    <xf numFmtId="0" fontId="13" fillId="0" borderId="0" xfId="3" applyFont="1" applyBorder="1"/>
    <xf numFmtId="0" fontId="11" fillId="0" borderId="0" xfId="3" applyFont="1" applyBorder="1"/>
    <xf numFmtId="0" fontId="11" fillId="0" borderId="1" xfId="3" applyFont="1" applyBorder="1"/>
    <xf numFmtId="0" fontId="11" fillId="0" borderId="1" xfId="3" applyFont="1" applyBorder="1" applyAlignment="1"/>
    <xf numFmtId="0" fontId="11" fillId="0" borderId="2" xfId="3" applyFont="1" applyBorder="1"/>
    <xf numFmtId="0" fontId="9" fillId="0" borderId="0" xfId="3" applyFont="1"/>
    <xf numFmtId="0" fontId="9" fillId="0" borderId="0" xfId="3" applyFont="1" applyBorder="1"/>
    <xf numFmtId="0" fontId="12" fillId="0" borderId="0" xfId="3" applyFont="1" applyBorder="1" applyAlignment="1">
      <alignment vertical="top" wrapText="1"/>
    </xf>
    <xf numFmtId="0" fontId="11" fillId="0" borderId="0" xfId="3" applyFont="1" applyBorder="1" applyAlignment="1">
      <alignment vertical="top" wrapText="1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3" fontId="6" fillId="0" borderId="0" xfId="0" applyNumberFormat="1" applyFont="1" applyFill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justify" vertical="center" wrapText="1"/>
    </xf>
    <xf numFmtId="3" fontId="6" fillId="0" borderId="5" xfId="0" applyNumberFormat="1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justify" vertical="center" wrapText="1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justify" vertical="center" wrapText="1"/>
    </xf>
    <xf numFmtId="3" fontId="4" fillId="0" borderId="0" xfId="0" applyNumberFormat="1" applyFont="1" applyFill="1" applyAlignment="1" applyProtection="1">
      <alignment horizontal="center"/>
    </xf>
    <xf numFmtId="3" fontId="4" fillId="0" borderId="0" xfId="0" applyNumberFormat="1" applyFont="1" applyFill="1" applyProtection="1"/>
    <xf numFmtId="4" fontId="5" fillId="0" borderId="0" xfId="0" applyNumberFormat="1" applyFont="1" applyFill="1" applyAlignment="1" applyProtection="1">
      <alignment horizontal="justify" vertical="center" wrapText="1"/>
    </xf>
    <xf numFmtId="0" fontId="6" fillId="0" borderId="0" xfId="0" applyFont="1" applyFill="1" applyAlignment="1" applyProtection="1">
      <alignment horizontal="justify" vertical="center" wrapText="1"/>
    </xf>
    <xf numFmtId="49" fontId="6" fillId="0" borderId="3" xfId="0" applyNumberFormat="1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3" fontId="6" fillId="0" borderId="6" xfId="0" applyNumberFormat="1" applyFont="1" applyFill="1" applyBorder="1" applyAlignment="1" applyProtection="1">
      <alignment horizontal="center" vertical="center"/>
    </xf>
    <xf numFmtId="3" fontId="6" fillId="0" borderId="8" xfId="0" applyNumberFormat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164" fontId="7" fillId="0" borderId="1" xfId="0" applyNumberFormat="1" applyFont="1" applyFill="1" applyBorder="1" applyAlignment="1" applyProtection="1">
      <alignment horizontal="center" vertical="center"/>
    </xf>
    <xf numFmtId="164" fontId="8" fillId="0" borderId="10" xfId="0" applyNumberFormat="1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left" vertical="center" wrapText="1"/>
    </xf>
    <xf numFmtId="164" fontId="8" fillId="0" borderId="1" xfId="0" applyNumberFormat="1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164" fontId="7" fillId="0" borderId="12" xfId="0" applyNumberFormat="1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Alignment="1" applyProtection="1">
      <alignment horizontal="justify" vertical="center" wrapText="1"/>
    </xf>
    <xf numFmtId="3" fontId="5" fillId="0" borderId="0" xfId="0" applyNumberFormat="1" applyFont="1" applyFill="1" applyAlignment="1" applyProtection="1">
      <alignment horizontal="justify" vertical="center" wrapText="1"/>
    </xf>
    <xf numFmtId="49" fontId="6" fillId="0" borderId="0" xfId="0" applyNumberFormat="1" applyFont="1" applyFill="1" applyAlignment="1" applyProtection="1">
      <alignment horizontal="center" vertical="center"/>
    </xf>
    <xf numFmtId="0" fontId="11" fillId="0" borderId="0" xfId="3" applyFont="1" applyAlignment="1">
      <alignment horizontal="center"/>
    </xf>
    <xf numFmtId="0" fontId="11" fillId="0" borderId="0" xfId="3" applyFont="1" applyBorder="1" applyAlignment="1">
      <alignment horizontal="center"/>
    </xf>
    <xf numFmtId="0" fontId="12" fillId="0" borderId="1" xfId="3" applyFont="1" applyBorder="1" applyAlignment="1">
      <alignment vertical="top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/>
    </xf>
    <xf numFmtId="164" fontId="7" fillId="0" borderId="10" xfId="0" applyNumberFormat="1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right" vertical="center" wrapText="1"/>
    </xf>
    <xf numFmtId="0" fontId="6" fillId="0" borderId="11" xfId="0" applyFont="1" applyFill="1" applyBorder="1" applyAlignment="1" applyProtection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right" vertical="center" wrapText="1"/>
    </xf>
    <xf numFmtId="0" fontId="8" fillId="0" borderId="11" xfId="0" applyFont="1" applyFill="1" applyBorder="1" applyAlignment="1" applyProtection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right" vertical="justify"/>
    </xf>
    <xf numFmtId="0" fontId="8" fillId="0" borderId="1" xfId="0" applyFont="1" applyFill="1" applyBorder="1" applyAlignment="1">
      <alignment horizontal="right" vertical="justify"/>
    </xf>
    <xf numFmtId="49" fontId="8" fillId="0" borderId="1" xfId="0" applyNumberFormat="1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/>
    </xf>
    <xf numFmtId="49" fontId="8" fillId="0" borderId="3" xfId="0" applyNumberFormat="1" applyFont="1" applyFill="1" applyBorder="1" applyAlignment="1" applyProtection="1">
      <alignment horizontal="center" vertical="justify"/>
    </xf>
    <xf numFmtId="3" fontId="6" fillId="0" borderId="1" xfId="0" applyNumberFormat="1" applyFont="1" applyFill="1" applyBorder="1" applyAlignment="1" applyProtection="1">
      <alignment horizontal="centerContinuous" vertical="center"/>
    </xf>
    <xf numFmtId="0" fontId="8" fillId="0" borderId="1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 applyProtection="1">
      <alignment horizontal="justify" vertical="center" wrapText="1"/>
    </xf>
    <xf numFmtId="0" fontId="8" fillId="0" borderId="5" xfId="0" applyFont="1" applyFill="1" applyBorder="1" applyAlignment="1">
      <alignment horizontal="right" vertical="justify"/>
    </xf>
    <xf numFmtId="0" fontId="8" fillId="0" borderId="1" xfId="0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>
      <alignment horizontal="right" vertical="justify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justify"/>
    </xf>
    <xf numFmtId="0" fontId="6" fillId="0" borderId="1" xfId="0" applyFont="1" applyFill="1" applyBorder="1" applyAlignment="1">
      <alignment horizontal="center" vertical="justify"/>
    </xf>
    <xf numFmtId="0" fontId="6" fillId="0" borderId="1" xfId="0" applyFont="1" applyFill="1" applyBorder="1" applyAlignment="1">
      <alignment horizontal="right" vertical="justify"/>
    </xf>
    <xf numFmtId="0" fontId="14" fillId="0" borderId="1" xfId="0" applyFont="1" applyFill="1" applyBorder="1" applyAlignment="1">
      <alignment horizontal="center" vertical="justify"/>
    </xf>
    <xf numFmtId="0" fontId="14" fillId="0" borderId="1" xfId="0" applyFont="1" applyFill="1" applyBorder="1" applyAlignment="1">
      <alignment horizontal="right" vertical="justify"/>
    </xf>
    <xf numFmtId="0" fontId="6" fillId="0" borderId="5" xfId="0" applyFont="1" applyFill="1" applyBorder="1" applyAlignment="1">
      <alignment horizontal="right" vertical="justify"/>
    </xf>
    <xf numFmtId="0" fontId="8" fillId="0" borderId="6" xfId="0" applyFont="1" applyFill="1" applyBorder="1" applyAlignment="1" applyProtection="1">
      <alignment horizontal="justify" vertical="center" wrapText="1"/>
    </xf>
    <xf numFmtId="0" fontId="7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1" xfId="0" applyFont="1" applyFill="1" applyBorder="1" applyAlignment="1" applyProtection="1">
      <alignment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6" fillId="0" borderId="11" xfId="0" applyFont="1" applyFill="1" applyBorder="1" applyAlignment="1" applyProtection="1">
      <alignment horizontal="justify" vertical="center" wrapText="1"/>
    </xf>
    <xf numFmtId="3" fontId="6" fillId="0" borderId="0" xfId="0" applyNumberFormat="1" applyFont="1" applyFill="1" applyAlignment="1" applyProtection="1">
      <alignment horizontal="right" vertical="center"/>
    </xf>
    <xf numFmtId="4" fontId="7" fillId="2" borderId="8" xfId="0" applyNumberFormat="1" applyFont="1" applyFill="1" applyBorder="1" applyAlignment="1" applyProtection="1">
      <alignment horizontal="right" vertical="center"/>
    </xf>
    <xf numFmtId="4" fontId="7" fillId="2" borderId="1" xfId="0" applyNumberFormat="1" applyFont="1" applyFill="1" applyBorder="1" applyAlignment="1" applyProtection="1">
      <alignment horizontal="right" vertical="center"/>
    </xf>
    <xf numFmtId="2" fontId="7" fillId="2" borderId="1" xfId="0" applyNumberFormat="1" applyFont="1" applyFill="1" applyBorder="1" applyAlignment="1" applyProtection="1">
      <alignment horizontal="right" vertical="center"/>
    </xf>
    <xf numFmtId="4" fontId="8" fillId="0" borderId="1" xfId="0" applyNumberFormat="1" applyFont="1" applyFill="1" applyBorder="1" applyAlignment="1" applyProtection="1">
      <alignment horizontal="right" vertical="center"/>
    </xf>
    <xf numFmtId="4" fontId="7" fillId="2" borderId="1" xfId="1" applyNumberFormat="1" applyFont="1" applyFill="1" applyBorder="1" applyAlignment="1" applyProtection="1">
      <alignment horizontal="right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3" fontId="7" fillId="3" borderId="3" xfId="0" applyNumberFormat="1" applyFont="1" applyFill="1" applyBorder="1" applyAlignment="1" applyProtection="1">
      <alignment horizontal="right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3" fontId="7" fillId="3" borderId="4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justify" vertical="center" wrapText="1"/>
    </xf>
    <xf numFmtId="3" fontId="7" fillId="3" borderId="5" xfId="0" applyNumberFormat="1" applyFont="1" applyFill="1" applyBorder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center" vertical="center" wrapText="1"/>
    </xf>
    <xf numFmtId="3" fontId="7" fillId="3" borderId="0" xfId="0" applyNumberFormat="1" applyFont="1" applyFill="1" applyAlignment="1" applyProtection="1">
      <alignment horizontal="right" vertical="center"/>
    </xf>
    <xf numFmtId="3" fontId="7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Protection="1"/>
    <xf numFmtId="3" fontId="7" fillId="3" borderId="1" xfId="0" applyNumberFormat="1" applyFont="1" applyFill="1" applyBorder="1" applyAlignment="1" applyProtection="1">
      <alignment horizontal="right" vertical="center"/>
    </xf>
    <xf numFmtId="49" fontId="7" fillId="0" borderId="3" xfId="0" applyNumberFormat="1" applyFont="1" applyFill="1" applyBorder="1" applyAlignment="1" applyProtection="1">
      <alignment horizontal="center" vertical="center"/>
    </xf>
    <xf numFmtId="3" fontId="7" fillId="0" borderId="3" xfId="0" applyNumberFormat="1" applyFont="1" applyFill="1" applyBorder="1" applyAlignment="1" applyProtection="1">
      <alignment horizontal="center" vertical="center"/>
    </xf>
    <xf numFmtId="49" fontId="7" fillId="0" borderId="4" xfId="0" applyNumberFormat="1" applyFont="1" applyFill="1" applyBorder="1" applyAlignment="1" applyProtection="1">
      <alignment horizontal="center" vertical="center"/>
    </xf>
    <xf numFmtId="3" fontId="7" fillId="0" borderId="4" xfId="0" applyNumberFormat="1" applyFont="1" applyFill="1" applyBorder="1" applyAlignment="1" applyProtection="1">
      <alignment horizontal="center" vertical="center"/>
    </xf>
    <xf numFmtId="3" fontId="7" fillId="0" borderId="6" xfId="0" applyNumberFormat="1" applyFont="1" applyFill="1" applyBorder="1" applyAlignment="1" applyProtection="1">
      <alignment horizontal="center" vertical="center"/>
    </xf>
    <xf numFmtId="3" fontId="7" fillId="0" borderId="5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2" fontId="6" fillId="3" borderId="1" xfId="0" applyNumberFormat="1" applyFont="1" applyFill="1" applyBorder="1" applyAlignment="1" applyProtection="1">
      <alignment horizontal="right" vertical="center"/>
    </xf>
    <xf numFmtId="4" fontId="6" fillId="3" borderId="1" xfId="0" applyNumberFormat="1" applyFont="1" applyFill="1" applyBorder="1" applyAlignment="1" applyProtection="1">
      <alignment horizontal="right" vertical="center"/>
    </xf>
    <xf numFmtId="4" fontId="6" fillId="3" borderId="3" xfId="0" applyNumberFormat="1" applyFont="1" applyFill="1" applyBorder="1" applyAlignment="1" applyProtection="1">
      <alignment horizontal="right" vertical="center"/>
    </xf>
    <xf numFmtId="4" fontId="6" fillId="2" borderId="1" xfId="0" applyNumberFormat="1" applyFont="1" applyFill="1" applyBorder="1" applyAlignment="1" applyProtection="1">
      <alignment horizontal="right" vertical="center"/>
    </xf>
    <xf numFmtId="4" fontId="14" fillId="2" borderId="1" xfId="0" applyNumberFormat="1" applyFont="1" applyFill="1" applyBorder="1" applyAlignment="1" applyProtection="1">
      <alignment horizontal="right" vertical="center"/>
    </xf>
    <xf numFmtId="2" fontId="14" fillId="2" borderId="1" xfId="0" applyNumberFormat="1" applyFont="1" applyFill="1" applyBorder="1" applyAlignment="1" applyProtection="1">
      <alignment horizontal="right" vertical="center"/>
    </xf>
    <xf numFmtId="14" fontId="7" fillId="0" borderId="0" xfId="0" applyNumberFormat="1" applyFont="1" applyFill="1" applyBorder="1" applyAlignment="1" applyProtection="1">
      <alignment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2" fontId="6" fillId="0" borderId="0" xfId="0" applyNumberFormat="1" applyFont="1" applyFill="1" applyBorder="1" applyAlignment="1" applyProtection="1">
      <alignment horizontal="right" vertical="center"/>
    </xf>
    <xf numFmtId="4" fontId="8" fillId="0" borderId="0" xfId="0" applyNumberFormat="1" applyFont="1" applyFill="1" applyBorder="1" applyAlignment="1" applyProtection="1">
      <alignment horizontal="right" vertical="center"/>
    </xf>
    <xf numFmtId="2" fontId="8" fillId="0" borderId="0" xfId="0" applyNumberFormat="1" applyFont="1" applyFill="1" applyBorder="1" applyAlignment="1" applyProtection="1">
      <alignment horizontal="right" vertical="center"/>
    </xf>
    <xf numFmtId="165" fontId="6" fillId="0" borderId="1" xfId="1" applyNumberFormat="1" applyFont="1" applyFill="1" applyBorder="1" applyAlignment="1" applyProtection="1">
      <alignment horizontal="right" vertical="center"/>
    </xf>
    <xf numFmtId="0" fontId="6" fillId="4" borderId="1" xfId="0" applyFont="1" applyFill="1" applyBorder="1" applyAlignment="1">
      <alignment horizontal="right" vertical="justify"/>
    </xf>
    <xf numFmtId="0" fontId="7" fillId="4" borderId="7" xfId="0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 applyProtection="1">
      <alignment horizontal="center" vertical="center"/>
    </xf>
    <xf numFmtId="4" fontId="7" fillId="4" borderId="1" xfId="0" applyNumberFormat="1" applyFont="1" applyFill="1" applyBorder="1" applyAlignment="1" applyProtection="1">
      <alignment horizontal="right" vertical="center"/>
    </xf>
    <xf numFmtId="3" fontId="4" fillId="0" borderId="0" xfId="0" applyNumberFormat="1" applyFont="1" applyFill="1" applyAlignment="1" applyProtection="1">
      <alignment horizontal="right"/>
    </xf>
    <xf numFmtId="0" fontId="14" fillId="5" borderId="1" xfId="0" applyFont="1" applyFill="1" applyBorder="1" applyAlignment="1">
      <alignment horizontal="center" vertical="justify"/>
    </xf>
    <xf numFmtId="0" fontId="7" fillId="5" borderId="1" xfId="0" applyFont="1" applyFill="1" applyBorder="1" applyAlignment="1" applyProtection="1">
      <alignment horizontal="justify" vertical="center" wrapText="1"/>
    </xf>
    <xf numFmtId="0" fontId="7" fillId="5" borderId="1" xfId="0" applyFont="1" applyFill="1" applyBorder="1" applyAlignment="1" applyProtection="1">
      <alignment horizontal="center" vertical="center"/>
    </xf>
    <xf numFmtId="4" fontId="7" fillId="5" borderId="1" xfId="0" applyNumberFormat="1" applyFont="1" applyFill="1" applyBorder="1" applyAlignment="1" applyProtection="1">
      <alignment horizontal="right" vertical="center"/>
    </xf>
    <xf numFmtId="0" fontId="14" fillId="5" borderId="1" xfId="0" applyFont="1" applyFill="1" applyBorder="1" applyAlignment="1" applyProtection="1">
      <alignment horizontal="center" vertical="center"/>
    </xf>
    <xf numFmtId="0" fontId="7" fillId="5" borderId="6" xfId="0" applyFont="1" applyFill="1" applyBorder="1" applyAlignment="1" applyProtection="1">
      <alignment horizontal="justify" vertical="center" wrapText="1"/>
    </xf>
    <xf numFmtId="0" fontId="14" fillId="5" borderId="1" xfId="0" applyFont="1" applyFill="1" applyBorder="1" applyAlignment="1" applyProtection="1">
      <alignment horizontal="center" vertical="justify"/>
    </xf>
    <xf numFmtId="0" fontId="6" fillId="3" borderId="1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center" vertical="center"/>
    </xf>
    <xf numFmtId="4" fontId="7" fillId="3" borderId="1" xfId="0" applyNumberFormat="1" applyFont="1" applyFill="1" applyBorder="1" applyAlignment="1" applyProtection="1">
      <alignment horizontal="right" vertical="center"/>
    </xf>
    <xf numFmtId="4" fontId="6" fillId="0" borderId="0" xfId="0" applyNumberFormat="1" applyFont="1" applyFill="1" applyAlignment="1" applyProtection="1">
      <alignment vertical="center"/>
    </xf>
    <xf numFmtId="4" fontId="7" fillId="0" borderId="0" xfId="0" applyNumberFormat="1" applyFont="1" applyFill="1" applyAlignment="1" applyProtection="1">
      <alignment vertical="center"/>
    </xf>
    <xf numFmtId="4" fontId="8" fillId="0" borderId="0" xfId="0" applyNumberFormat="1" applyFont="1" applyFill="1" applyAlignment="1" applyProtection="1">
      <alignment vertical="center"/>
    </xf>
    <xf numFmtId="4" fontId="6" fillId="0" borderId="0" xfId="0" applyNumberFormat="1" applyFont="1" applyFill="1" applyBorder="1" applyAlignment="1" applyProtection="1">
      <alignment vertical="center"/>
    </xf>
    <xf numFmtId="49" fontId="6" fillId="3" borderId="3" xfId="0" applyNumberFormat="1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vertical="center" wrapText="1"/>
    </xf>
    <xf numFmtId="165" fontId="7" fillId="3" borderId="8" xfId="1" applyNumberFormat="1" applyFont="1" applyFill="1" applyBorder="1" applyAlignment="1" applyProtection="1">
      <alignment horizontal="right" vertical="center"/>
    </xf>
    <xf numFmtId="49" fontId="7" fillId="5" borderId="1" xfId="0" applyNumberFormat="1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left" vertical="center" wrapText="1"/>
    </xf>
    <xf numFmtId="164" fontId="7" fillId="5" borderId="1" xfId="0" applyNumberFormat="1" applyFont="1" applyFill="1" applyBorder="1" applyAlignment="1" applyProtection="1">
      <alignment horizontal="center" vertical="center"/>
    </xf>
    <xf numFmtId="165" fontId="7" fillId="5" borderId="1" xfId="1" applyNumberFormat="1" applyFont="1" applyFill="1" applyBorder="1" applyAlignment="1" applyProtection="1">
      <alignment horizontal="right" vertical="center"/>
    </xf>
    <xf numFmtId="164" fontId="7" fillId="5" borderId="10" xfId="0" applyNumberFormat="1" applyFont="1" applyFill="1" applyBorder="1" applyAlignment="1" applyProtection="1">
      <alignment horizontal="center" vertical="center"/>
    </xf>
    <xf numFmtId="0" fontId="7" fillId="5" borderId="11" xfId="0" applyFont="1" applyFill="1" applyBorder="1" applyAlignment="1" applyProtection="1">
      <alignment horizontal="left" vertical="center" wrapText="1"/>
    </xf>
    <xf numFmtId="3" fontId="7" fillId="0" borderId="3" xfId="0" applyNumberFormat="1" applyFont="1" applyFill="1" applyBorder="1" applyAlignment="1" applyProtection="1">
      <alignment horizontal="center" vertical="center" wrapText="1"/>
    </xf>
    <xf numFmtId="3" fontId="7" fillId="0" borderId="4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left" vertical="center" wrapText="1"/>
      <protection locked="0"/>
    </xf>
    <xf numFmtId="49" fontId="7" fillId="5" borderId="3" xfId="0" applyNumberFormat="1" applyFont="1" applyFill="1" applyBorder="1" applyAlignment="1" applyProtection="1">
      <alignment horizontal="left" vertical="center" wrapText="1"/>
    </xf>
    <xf numFmtId="0" fontId="7" fillId="5" borderId="2" xfId="0" applyFont="1" applyFill="1" applyBorder="1" applyAlignment="1" applyProtection="1">
      <alignment horizontal="left" vertical="center" wrapText="1"/>
    </xf>
    <xf numFmtId="49" fontId="7" fillId="5" borderId="3" xfId="0" applyNumberFormat="1" applyFont="1" applyFill="1" applyBorder="1" applyAlignment="1" applyProtection="1">
      <alignment horizontal="right" vertical="center" wrapText="1"/>
    </xf>
    <xf numFmtId="4" fontId="6" fillId="0" borderId="0" xfId="0" applyNumberFormat="1" applyFont="1" applyFill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/>
    </xf>
    <xf numFmtId="0" fontId="14" fillId="5" borderId="1" xfId="0" applyFont="1" applyFill="1" applyBorder="1" applyAlignment="1">
      <alignment horizontal="right" vertical="justify"/>
    </xf>
    <xf numFmtId="0" fontId="7" fillId="5" borderId="1" xfId="0" applyFont="1" applyFill="1" applyBorder="1" applyAlignment="1">
      <alignment horizontal="right" vertical="justify"/>
    </xf>
    <xf numFmtId="0" fontId="7" fillId="5" borderId="6" xfId="0" applyFont="1" applyFill="1" applyBorder="1" applyAlignment="1" applyProtection="1">
      <alignment horizontal="left" vertical="center" wrapText="1"/>
    </xf>
    <xf numFmtId="0" fontId="8" fillId="5" borderId="1" xfId="0" applyFont="1" applyFill="1" applyBorder="1" applyAlignment="1" applyProtection="1">
      <alignment horizontal="center" vertical="center"/>
    </xf>
    <xf numFmtId="4" fontId="8" fillId="5" borderId="1" xfId="0" applyNumberFormat="1" applyFont="1" applyFill="1" applyBorder="1" applyAlignment="1" applyProtection="1">
      <alignment horizontal="right" vertical="center"/>
    </xf>
    <xf numFmtId="0" fontId="7" fillId="5" borderId="1" xfId="0" applyFont="1" applyFill="1" applyBorder="1" applyAlignment="1" applyProtection="1">
      <alignment vertical="center"/>
    </xf>
    <xf numFmtId="0" fontId="7" fillId="5" borderId="6" xfId="0" applyFont="1" applyFill="1" applyBorder="1" applyAlignment="1" applyProtection="1">
      <alignment vertical="center" wrapText="1"/>
    </xf>
    <xf numFmtId="0" fontId="17" fillId="0" borderId="1" xfId="3" applyFont="1" applyBorder="1" applyAlignment="1">
      <alignment horizontal="center"/>
    </xf>
    <xf numFmtId="0" fontId="17" fillId="0" borderId="0" xfId="3" applyFont="1"/>
    <xf numFmtId="0" fontId="17" fillId="0" borderId="1" xfId="3" applyFont="1" applyBorder="1" applyAlignment="1">
      <alignment vertical="top" wrapText="1"/>
    </xf>
    <xf numFmtId="0" fontId="17" fillId="0" borderId="0" xfId="3" applyFont="1" applyAlignment="1">
      <alignment vertical="top" wrapText="1"/>
    </xf>
    <xf numFmtId="0" fontId="17" fillId="0" borderId="1" xfId="3" applyFont="1" applyBorder="1"/>
    <xf numFmtId="0" fontId="17" fillId="0" borderId="0" xfId="3" applyFont="1" applyBorder="1"/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9" fillId="0" borderId="2" xfId="2" applyFont="1" applyBorder="1" applyAlignment="1">
      <alignment vertical="top" wrapText="1"/>
    </xf>
    <xf numFmtId="0" fontId="0" fillId="0" borderId="2" xfId="0" applyBorder="1" applyAlignment="1"/>
    <xf numFmtId="0" fontId="19" fillId="0" borderId="0" xfId="2" applyFont="1" applyBorder="1" applyAlignment="1">
      <alignment vertical="top" wrapText="1"/>
    </xf>
    <xf numFmtId="0" fontId="0" fillId="0" borderId="0" xfId="0" applyBorder="1" applyAlignment="1"/>
    <xf numFmtId="0" fontId="19" fillId="0" borderId="13" xfId="2" applyFont="1" applyBorder="1" applyAlignment="1">
      <alignment vertical="top" wrapText="1"/>
    </xf>
    <xf numFmtId="0" fontId="20" fillId="0" borderId="13" xfId="0" applyFont="1" applyBorder="1"/>
    <xf numFmtId="0" fontId="0" fillId="0" borderId="0" xfId="0" applyFill="1" applyBorder="1"/>
    <xf numFmtId="0" fontId="0" fillId="0" borderId="15" xfId="0" applyBorder="1" applyAlignment="1">
      <alignment vertical="top" wrapText="1"/>
    </xf>
    <xf numFmtId="0" fontId="11" fillId="0" borderId="13" xfId="3" applyFont="1" applyBorder="1"/>
    <xf numFmtId="0" fontId="11" fillId="0" borderId="15" xfId="3" applyFont="1" applyBorder="1"/>
    <xf numFmtId="0" fontId="19" fillId="0" borderId="15" xfId="2" applyFont="1" applyBorder="1" applyAlignment="1">
      <alignment vertical="top" wrapText="1"/>
    </xf>
    <xf numFmtId="0" fontId="0" fillId="0" borderId="0" xfId="0" applyBorder="1"/>
    <xf numFmtId="0" fontId="0" fillId="0" borderId="15" xfId="0" applyBorder="1"/>
    <xf numFmtId="0" fontId="21" fillId="0" borderId="13" xfId="2" applyFont="1" applyBorder="1" applyAlignment="1"/>
    <xf numFmtId="0" fontId="21" fillId="0" borderId="0" xfId="2" applyFont="1" applyBorder="1" applyAlignment="1"/>
    <xf numFmtId="0" fontId="21" fillId="0" borderId="0" xfId="2" applyFont="1" applyBorder="1" applyAlignment="1">
      <alignment wrapText="1"/>
    </xf>
    <xf numFmtId="0" fontId="21" fillId="0" borderId="15" xfId="2" applyFont="1" applyBorder="1" applyAlignment="1">
      <alignment wrapText="1"/>
    </xf>
    <xf numFmtId="0" fontId="21" fillId="0" borderId="15" xfId="2" applyFont="1" applyBorder="1" applyAlignment="1"/>
    <xf numFmtId="0" fontId="21" fillId="0" borderId="8" xfId="2" applyFont="1" applyBorder="1" applyAlignment="1"/>
    <xf numFmtId="0" fontId="21" fillId="0" borderId="16" xfId="2" applyFont="1" applyBorder="1" applyAlignment="1"/>
    <xf numFmtId="0" fontId="21" fillId="0" borderId="16" xfId="2" applyFont="1" applyBorder="1" applyAlignment="1">
      <alignment wrapText="1"/>
    </xf>
    <xf numFmtId="0" fontId="21" fillId="0" borderId="17" xfId="2" applyFont="1" applyBorder="1" applyAlignment="1">
      <alignment wrapText="1"/>
    </xf>
    <xf numFmtId="0" fontId="21" fillId="0" borderId="17" xfId="2" applyFont="1" applyBorder="1" applyAlignment="1"/>
    <xf numFmtId="0" fontId="11" fillId="0" borderId="17" xfId="3" applyFont="1" applyBorder="1"/>
    <xf numFmtId="164" fontId="8" fillId="5" borderId="1" xfId="0" applyNumberFormat="1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vertical="center" wrapText="1"/>
    </xf>
    <xf numFmtId="164" fontId="7" fillId="5" borderId="12" xfId="0" applyNumberFormat="1" applyFont="1" applyFill="1" applyBorder="1" applyAlignment="1" applyProtection="1">
      <alignment horizontal="center" vertical="center"/>
    </xf>
    <xf numFmtId="165" fontId="6" fillId="5" borderId="1" xfId="1" applyNumberFormat="1" applyFont="1" applyFill="1" applyBorder="1" applyAlignment="1" applyProtection="1">
      <alignment horizontal="right" vertical="center"/>
    </xf>
    <xf numFmtId="0" fontId="6" fillId="5" borderId="1" xfId="0" applyFont="1" applyFill="1" applyBorder="1" applyAlignment="1" applyProtection="1">
      <alignment vertical="center"/>
    </xf>
    <xf numFmtId="4" fontId="4" fillId="0" borderId="0" xfId="0" applyNumberFormat="1" applyFont="1" applyFill="1" applyAlignment="1" applyProtection="1">
      <alignment horizontal="right"/>
    </xf>
    <xf numFmtId="4" fontId="7" fillId="0" borderId="0" xfId="0" applyNumberFormat="1" applyFont="1" applyFill="1" applyBorder="1" applyAlignment="1" applyProtection="1">
      <alignment horizontal="right" vertical="center"/>
      <protection hidden="1"/>
    </xf>
    <xf numFmtId="4" fontId="6" fillId="0" borderId="0" xfId="0" applyNumberFormat="1" applyFont="1" applyFill="1" applyBorder="1" applyAlignment="1" applyProtection="1">
      <alignment horizontal="right" vertical="center"/>
      <protection locked="0" hidden="1"/>
    </xf>
    <xf numFmtId="4" fontId="7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4" fontId="7" fillId="0" borderId="0" xfId="2" applyNumberFormat="1" applyFont="1" applyFill="1" applyBorder="1" applyAlignment="1">
      <alignment horizontal="right" vertical="center"/>
    </xf>
    <xf numFmtId="4" fontId="4" fillId="0" borderId="0" xfId="0" applyNumberFormat="1" applyFont="1" applyFill="1" applyAlignment="1" applyProtection="1">
      <alignment horizontal="center"/>
    </xf>
    <xf numFmtId="2" fontId="6" fillId="0" borderId="0" xfId="0" applyNumberFormat="1" applyFont="1" applyFill="1" applyAlignment="1" applyProtection="1">
      <alignment vertical="center"/>
    </xf>
    <xf numFmtId="4" fontId="7" fillId="0" borderId="0" xfId="0" applyNumberFormat="1" applyFont="1" applyFill="1" applyBorder="1" applyAlignment="1" applyProtection="1">
      <alignment horizontal="right" vertical="center"/>
    </xf>
    <xf numFmtId="165" fontId="7" fillId="3" borderId="1" xfId="1" applyNumberFormat="1" applyFont="1" applyFill="1" applyBorder="1" applyAlignment="1" applyProtection="1">
      <alignment horizontal="right" vertical="center"/>
    </xf>
    <xf numFmtId="4" fontId="1" fillId="0" borderId="1" xfId="0" applyNumberFormat="1" applyFont="1" applyFill="1" applyBorder="1" applyAlignment="1" applyProtection="1">
      <alignment horizontal="center"/>
    </xf>
    <xf numFmtId="4" fontId="8" fillId="0" borderId="0" xfId="0" applyNumberFormat="1" applyFont="1" applyFill="1" applyBorder="1" applyAlignment="1" applyProtection="1">
      <alignment horizontal="right" vertical="center"/>
      <protection hidden="1"/>
    </xf>
    <xf numFmtId="4" fontId="6" fillId="0" borderId="1" xfId="0" applyNumberFormat="1" applyFont="1" applyFill="1" applyBorder="1" applyAlignment="1" applyProtection="1">
      <alignment horizontal="right" vertical="center"/>
      <protection locked="0" hidden="1"/>
    </xf>
    <xf numFmtId="0" fontId="0" fillId="0" borderId="15" xfId="0" applyFill="1" applyBorder="1"/>
    <xf numFmtId="4" fontId="6" fillId="0" borderId="0" xfId="0" applyNumberFormat="1" applyFont="1" applyFill="1" applyAlignment="1" applyProtection="1">
      <alignment horizontal="center" vertical="center"/>
    </xf>
    <xf numFmtId="3" fontId="7" fillId="0" borderId="5" xfId="0" applyNumberFormat="1" applyFont="1" applyFill="1" applyBorder="1" applyAlignment="1" applyProtection="1">
      <alignment horizontal="center" vertical="center" wrapText="1"/>
    </xf>
    <xf numFmtId="3" fontId="6" fillId="0" borderId="0" xfId="0" applyNumberFormat="1" applyFont="1" applyFill="1" applyBorder="1" applyAlignment="1" applyProtection="1">
      <alignment vertic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 applyProtection="1">
      <alignment horizontal="center" vertical="center" wrapText="1"/>
    </xf>
    <xf numFmtId="3" fontId="7" fillId="0" borderId="4" xfId="0" applyNumberFormat="1" applyFont="1" applyFill="1" applyBorder="1" applyAlignment="1" applyProtection="1">
      <alignment horizontal="center" vertical="center" wrapText="1"/>
    </xf>
    <xf numFmtId="3" fontId="7" fillId="0" borderId="5" xfId="0" applyNumberFormat="1" applyFont="1" applyFill="1" applyBorder="1" applyAlignment="1" applyProtection="1">
      <alignment horizontal="center" vertical="center" wrapText="1"/>
    </xf>
    <xf numFmtId="3" fontId="7" fillId="0" borderId="1" xfId="0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9" fillId="0" borderId="14" xfId="2" applyFont="1" applyBorder="1" applyAlignment="1">
      <alignment vertical="top" wrapText="1"/>
    </xf>
    <xf numFmtId="0" fontId="0" fillId="0" borderId="2" xfId="0" applyBorder="1" applyAlignment="1"/>
    <xf numFmtId="0" fontId="0" fillId="0" borderId="18" xfId="0" applyBorder="1" applyAlignment="1"/>
    <xf numFmtId="0" fontId="0" fillId="0" borderId="13" xfId="0" applyBorder="1" applyAlignment="1"/>
    <xf numFmtId="0" fontId="0" fillId="0" borderId="0" xfId="0" applyAlignment="1"/>
    <xf numFmtId="0" fontId="0" fillId="0" borderId="15" xfId="0" applyBorder="1" applyAlignment="1"/>
    <xf numFmtId="0" fontId="0" fillId="0" borderId="0" xfId="0" applyBorder="1" applyAlignment="1"/>
    <xf numFmtId="0" fontId="11" fillId="0" borderId="0" xfId="3" applyFont="1" applyAlignment="1">
      <alignment vertical="top" wrapText="1"/>
    </xf>
    <xf numFmtId="0" fontId="9" fillId="0" borderId="0" xfId="3" applyFont="1" applyAlignment="1">
      <alignment vertical="top" wrapText="1"/>
    </xf>
    <xf numFmtId="0" fontId="11" fillId="0" borderId="0" xfId="3" applyFont="1" applyAlignment="1">
      <alignment horizontal="right"/>
    </xf>
    <xf numFmtId="0" fontId="11" fillId="0" borderId="0" xfId="3" applyFont="1" applyAlignment="1">
      <alignment horizontal="center" vertical="top" wrapText="1"/>
    </xf>
    <xf numFmtId="0" fontId="11" fillId="0" borderId="6" xfId="3" applyFont="1" applyBorder="1" applyAlignment="1">
      <alignment horizontal="left"/>
    </xf>
    <xf numFmtId="0" fontId="0" fillId="0" borderId="11" xfId="0" applyBorder="1" applyAlignment="1"/>
    <xf numFmtId="0" fontId="0" fillId="0" borderId="12" xfId="0" applyBorder="1" applyAlignment="1"/>
    <xf numFmtId="0" fontId="10" fillId="0" borderId="0" xfId="3" applyFont="1" applyAlignment="1">
      <alignment wrapText="1"/>
    </xf>
    <xf numFmtId="0" fontId="0" fillId="0" borderId="0" xfId="0"/>
    <xf numFmtId="0" fontId="11" fillId="0" borderId="0" xfId="3" applyFont="1" applyAlignment="1"/>
    <xf numFmtId="0" fontId="11" fillId="0" borderId="0" xfId="3" applyFont="1" applyAlignment="1">
      <alignment horizontal="left"/>
    </xf>
    <xf numFmtId="0" fontId="11" fillId="0" borderId="0" xfId="3" applyFont="1" applyAlignment="1">
      <alignment horizontal="left" vertical="top"/>
    </xf>
    <xf numFmtId="0" fontId="11" fillId="0" borderId="0" xfId="3" applyFont="1" applyAlignment="1">
      <alignment vertical="top"/>
    </xf>
    <xf numFmtId="0" fontId="9" fillId="0" borderId="16" xfId="3" applyFont="1" applyBorder="1" applyAlignment="1"/>
    <xf numFmtId="0" fontId="0" fillId="0" borderId="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16" fillId="6" borderId="1" xfId="0" applyNumberFormat="1" applyFont="1" applyFill="1" applyBorder="1" applyAlignment="1" applyProtection="1">
      <alignment horizontal="center" vertical="center" wrapText="1"/>
    </xf>
    <xf numFmtId="3" fontId="16" fillId="6" borderId="1" xfId="0" applyNumberFormat="1" applyFont="1" applyFill="1" applyBorder="1" applyAlignment="1">
      <alignment horizontal="center" vertical="center" wrapText="1"/>
    </xf>
    <xf numFmtId="3" fontId="16" fillId="6" borderId="3" xfId="0" applyNumberFormat="1" applyFont="1" applyFill="1" applyBorder="1" applyAlignment="1" applyProtection="1">
      <alignment horizontal="center" vertical="center" wrapText="1"/>
    </xf>
    <xf numFmtId="3" fontId="4" fillId="6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5">
    <cellStyle name="čiarky" xfId="1" builtinId="3"/>
    <cellStyle name="Normal_Výkazy" xfId="2"/>
    <cellStyle name="normálne" xfId="0" builtinId="0"/>
    <cellStyle name="normálne_prva strana" xfId="3"/>
    <cellStyle name="normální_CF1999" xfId="4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K209"/>
  <sheetViews>
    <sheetView showGridLines="0" showZeros="0" zoomScaleNormal="100" workbookViewId="0">
      <selection activeCell="H8" sqref="H8"/>
    </sheetView>
  </sheetViews>
  <sheetFormatPr defaultColWidth="9.1640625" defaultRowHeight="15" customHeight="1"/>
  <cols>
    <col min="1" max="1" width="0.1640625" style="15" customWidth="1"/>
    <col min="2" max="2" width="6.83203125" style="51" customWidth="1"/>
    <col min="3" max="3" width="76.33203125" style="30" customWidth="1"/>
    <col min="4" max="4" width="5.1640625" style="16" customWidth="1"/>
    <col min="5" max="6" width="12.6640625" style="97" customWidth="1"/>
    <col min="7" max="7" width="21.33203125" style="97" customWidth="1"/>
    <col min="8" max="8" width="15.1640625" style="97" customWidth="1"/>
    <col min="9" max="16384" width="9.1640625" style="15"/>
  </cols>
  <sheetData>
    <row r="1" spans="2:11" s="92" customFormat="1" ht="15" customHeight="1">
      <c r="B1" s="116" t="s">
        <v>0</v>
      </c>
      <c r="C1" s="235" t="s">
        <v>1</v>
      </c>
      <c r="D1" s="103" t="s">
        <v>2</v>
      </c>
      <c r="E1" s="240" t="s">
        <v>31</v>
      </c>
      <c r="F1" s="241"/>
      <c r="G1" s="241"/>
      <c r="H1" s="117" t="s">
        <v>32</v>
      </c>
      <c r="J1" s="131">
        <v>39814</v>
      </c>
      <c r="K1" s="131">
        <v>39844</v>
      </c>
    </row>
    <row r="2" spans="2:11" s="92" customFormat="1" ht="15" customHeight="1">
      <c r="B2" s="118" t="s">
        <v>3</v>
      </c>
      <c r="C2" s="236"/>
      <c r="D2" s="106" t="s">
        <v>4</v>
      </c>
      <c r="E2" s="241"/>
      <c r="F2" s="241"/>
      <c r="G2" s="241"/>
      <c r="H2" s="119" t="s">
        <v>33</v>
      </c>
    </row>
    <row r="3" spans="2:11" s="92" customFormat="1" ht="15" customHeight="1">
      <c r="B3" s="118"/>
      <c r="C3" s="109"/>
      <c r="D3" s="106" t="s">
        <v>5</v>
      </c>
      <c r="E3" s="113" t="s">
        <v>6</v>
      </c>
      <c r="F3" s="113" t="s">
        <v>7</v>
      </c>
      <c r="G3" s="120" t="s">
        <v>8</v>
      </c>
      <c r="H3" s="121" t="s">
        <v>34</v>
      </c>
    </row>
    <row r="4" spans="2:11" s="124" customFormat="1" ht="9.75" customHeight="1">
      <c r="B4" s="122" t="s">
        <v>9</v>
      </c>
      <c r="C4" s="111" t="s">
        <v>10</v>
      </c>
      <c r="D4" s="23" t="s">
        <v>11</v>
      </c>
      <c r="E4" s="123">
        <v>1</v>
      </c>
      <c r="F4" s="121">
        <v>2</v>
      </c>
      <c r="G4" s="121">
        <v>3</v>
      </c>
      <c r="H4" s="121">
        <v>4</v>
      </c>
    </row>
    <row r="5" spans="2:11" s="16" customFormat="1" ht="15" customHeight="1">
      <c r="B5" s="31"/>
      <c r="C5" s="59" t="s">
        <v>95</v>
      </c>
      <c r="D5" s="23" t="s">
        <v>12</v>
      </c>
      <c r="E5" s="98">
        <f>E6+E41+E126+E130</f>
        <v>93659128.630000025</v>
      </c>
      <c r="F5" s="98">
        <f>F6+F41+F126+F130</f>
        <v>47363573.840000011</v>
      </c>
      <c r="G5" s="98">
        <f>G6+G41+G126+G130</f>
        <v>46295554.789999999</v>
      </c>
      <c r="H5" s="99">
        <f>H6+H41+H126+H130</f>
        <v>53552073.099999994</v>
      </c>
    </row>
    <row r="6" spans="2:11" ht="15" customHeight="1">
      <c r="B6" s="63" t="s">
        <v>13</v>
      </c>
      <c r="C6" s="61" t="s">
        <v>93</v>
      </c>
      <c r="D6" s="38">
        <v>2</v>
      </c>
      <c r="E6" s="99">
        <f>E7+E15+E28</f>
        <v>79645670.25000003</v>
      </c>
      <c r="F6" s="99">
        <f>F7+F15+F28</f>
        <v>46340284.400000013</v>
      </c>
      <c r="G6" s="99">
        <f>G7+G15+G28</f>
        <v>33305385.850000001</v>
      </c>
      <c r="H6" s="99">
        <f>H7+H15+H28</f>
        <v>33667882.93</v>
      </c>
    </row>
    <row r="7" spans="2:11" ht="15" customHeight="1">
      <c r="B7" s="63" t="s">
        <v>109</v>
      </c>
      <c r="C7" s="61" t="s">
        <v>94</v>
      </c>
      <c r="D7" s="58">
        <v>3</v>
      </c>
      <c r="E7" s="99">
        <f>SUM(E8:E14)</f>
        <v>1736150.68</v>
      </c>
      <c r="F7" s="99">
        <f>SUM(F8:F14)</f>
        <v>599422.88</v>
      </c>
      <c r="G7" s="99">
        <f>SUM(G8:G14)</f>
        <v>1136727.7999999998</v>
      </c>
      <c r="H7" s="99">
        <f>SUM(H8:H14)</f>
        <v>1171179.47</v>
      </c>
    </row>
    <row r="8" spans="2:11" ht="15" customHeight="1">
      <c r="B8" s="69" t="s">
        <v>110</v>
      </c>
      <c r="C8" s="62" t="s">
        <v>97</v>
      </c>
      <c r="D8" s="41">
        <v>4</v>
      </c>
      <c r="E8" s="132"/>
      <c r="F8" s="132"/>
      <c r="G8" s="128">
        <f>E8-F8</f>
        <v>0</v>
      </c>
      <c r="H8" s="132"/>
    </row>
    <row r="9" spans="2:11" ht="15" customHeight="1">
      <c r="B9" s="71" t="s">
        <v>18</v>
      </c>
      <c r="C9" s="62" t="s">
        <v>25</v>
      </c>
      <c r="D9" s="39">
        <v>5</v>
      </c>
      <c r="E9" s="132">
        <v>1736150.68</v>
      </c>
      <c r="F9" s="132">
        <v>599422.88</v>
      </c>
      <c r="G9" s="128">
        <f t="shared" ref="G9:G14" si="0">E9-F9</f>
        <v>1136727.7999999998</v>
      </c>
      <c r="H9" s="132">
        <v>1171179.47</v>
      </c>
    </row>
    <row r="10" spans="2:11" ht="15" customHeight="1">
      <c r="B10" s="71" t="s">
        <v>19</v>
      </c>
      <c r="C10" s="62" t="s">
        <v>26</v>
      </c>
      <c r="D10" s="41">
        <v>6</v>
      </c>
      <c r="E10" s="132"/>
      <c r="F10" s="132"/>
      <c r="G10" s="128">
        <f t="shared" si="0"/>
        <v>0</v>
      </c>
      <c r="H10" s="132"/>
    </row>
    <row r="11" spans="2:11" ht="15" customHeight="1">
      <c r="B11" s="71" t="s">
        <v>20</v>
      </c>
      <c r="C11" s="62" t="s">
        <v>27</v>
      </c>
      <c r="D11" s="39">
        <v>7</v>
      </c>
      <c r="E11" s="132"/>
      <c r="F11" s="132"/>
      <c r="G11" s="128">
        <f t="shared" si="0"/>
        <v>0</v>
      </c>
      <c r="H11" s="132"/>
    </row>
    <row r="12" spans="2:11" ht="15" customHeight="1">
      <c r="B12" s="71" t="s">
        <v>21</v>
      </c>
      <c r="C12" s="62" t="s">
        <v>28</v>
      </c>
      <c r="D12" s="41">
        <v>8</v>
      </c>
      <c r="E12" s="132"/>
      <c r="F12" s="132"/>
      <c r="G12" s="128">
        <f t="shared" si="0"/>
        <v>0</v>
      </c>
      <c r="H12" s="132"/>
    </row>
    <row r="13" spans="2:11" ht="11.25">
      <c r="B13" s="71" t="s">
        <v>22</v>
      </c>
      <c r="C13" s="62" t="s">
        <v>29</v>
      </c>
      <c r="D13" s="39">
        <v>9</v>
      </c>
      <c r="E13" s="132"/>
      <c r="F13" s="132"/>
      <c r="G13" s="128">
        <f t="shared" si="0"/>
        <v>0</v>
      </c>
      <c r="H13" s="132"/>
    </row>
    <row r="14" spans="2:11" ht="22.5">
      <c r="B14" s="71" t="s">
        <v>23</v>
      </c>
      <c r="C14" s="62" t="s">
        <v>30</v>
      </c>
      <c r="D14" s="41">
        <v>10</v>
      </c>
      <c r="E14" s="132"/>
      <c r="F14" s="132"/>
      <c r="G14" s="128">
        <f t="shared" si="0"/>
        <v>0</v>
      </c>
      <c r="H14" s="132"/>
    </row>
    <row r="15" spans="2:11" ht="15" customHeight="1">
      <c r="B15" s="63" t="s">
        <v>111</v>
      </c>
      <c r="C15" s="61" t="s">
        <v>96</v>
      </c>
      <c r="D15" s="58">
        <v>11</v>
      </c>
      <c r="E15" s="99">
        <f>SUM(E16:E27)</f>
        <v>77909519.570000023</v>
      </c>
      <c r="F15" s="99">
        <f>SUM(F16:F27)</f>
        <v>45740861.520000011</v>
      </c>
      <c r="G15" s="129">
        <f>SUM(G16:G27)</f>
        <v>32168658.050000001</v>
      </c>
      <c r="H15" s="99">
        <f>SUM(H16:H27)</f>
        <v>32496703.460000001</v>
      </c>
    </row>
    <row r="16" spans="2:11" ht="15" customHeight="1">
      <c r="B16" s="69" t="s">
        <v>112</v>
      </c>
      <c r="C16" s="62" t="s">
        <v>35</v>
      </c>
      <c r="D16" s="41">
        <v>12</v>
      </c>
      <c r="E16" s="132">
        <v>5834055.3099999996</v>
      </c>
      <c r="F16" s="132"/>
      <c r="G16" s="128">
        <f>E16-F16</f>
        <v>5834055.3099999996</v>
      </c>
      <c r="H16" s="132">
        <v>5834055.3099999996</v>
      </c>
    </row>
    <row r="17" spans="2:8" ht="15" customHeight="1">
      <c r="B17" s="71" t="s">
        <v>18</v>
      </c>
      <c r="C17" s="62" t="s">
        <v>36</v>
      </c>
      <c r="D17" s="39">
        <v>13</v>
      </c>
      <c r="E17" s="132"/>
      <c r="F17" s="132"/>
      <c r="G17" s="128">
        <f t="shared" ref="G17:G33" si="1">E17-F17</f>
        <v>0</v>
      </c>
      <c r="H17" s="132"/>
    </row>
    <row r="18" spans="2:8" ht="23.1" customHeight="1">
      <c r="B18" s="71" t="s">
        <v>19</v>
      </c>
      <c r="C18" s="62" t="s">
        <v>37</v>
      </c>
      <c r="D18" s="41">
        <v>14</v>
      </c>
      <c r="E18" s="132"/>
      <c r="F18" s="132"/>
      <c r="G18" s="128">
        <f t="shared" si="1"/>
        <v>0</v>
      </c>
      <c r="H18" s="132"/>
    </row>
    <row r="19" spans="2:8" ht="15" customHeight="1">
      <c r="B19" s="71" t="s">
        <v>20</v>
      </c>
      <c r="C19" s="62" t="s">
        <v>38</v>
      </c>
      <c r="D19" s="39">
        <v>15</v>
      </c>
      <c r="E19" s="132">
        <v>33637636.039999999</v>
      </c>
      <c r="F19" s="132">
        <v>18427961.73</v>
      </c>
      <c r="G19" s="128">
        <f t="shared" si="1"/>
        <v>15209674.309999999</v>
      </c>
      <c r="H19" s="132">
        <v>15346687.23</v>
      </c>
    </row>
    <row r="20" spans="2:8" ht="21.75" customHeight="1">
      <c r="B20" s="71" t="s">
        <v>21</v>
      </c>
      <c r="C20" s="62" t="s">
        <v>98</v>
      </c>
      <c r="D20" s="41">
        <v>16</v>
      </c>
      <c r="E20" s="132">
        <v>37200873.950000003</v>
      </c>
      <c r="F20" s="132">
        <v>26162570.890000001</v>
      </c>
      <c r="G20" s="128">
        <f t="shared" si="1"/>
        <v>11038303.060000002</v>
      </c>
      <c r="H20" s="132">
        <v>11286434.57</v>
      </c>
    </row>
    <row r="21" spans="2:8" ht="23.1" customHeight="1">
      <c r="B21" s="71" t="s">
        <v>22</v>
      </c>
      <c r="C21" s="62" t="s">
        <v>39</v>
      </c>
      <c r="D21" s="39">
        <v>17</v>
      </c>
      <c r="E21" s="132">
        <v>1015684.67</v>
      </c>
      <c r="F21" s="132">
        <v>990982.95</v>
      </c>
      <c r="G21" s="128">
        <f t="shared" si="1"/>
        <v>24701.720000000088</v>
      </c>
      <c r="H21" s="132">
        <v>25274.89</v>
      </c>
    </row>
    <row r="22" spans="2:8" ht="15" customHeight="1">
      <c r="B22" s="71" t="s">
        <v>23</v>
      </c>
      <c r="C22" s="62" t="s">
        <v>40</v>
      </c>
      <c r="D22" s="41">
        <v>18</v>
      </c>
      <c r="E22" s="132">
        <v>10618.34</v>
      </c>
      <c r="F22" s="132">
        <v>10618.34</v>
      </c>
      <c r="G22" s="128">
        <f t="shared" si="1"/>
        <v>0</v>
      </c>
      <c r="H22" s="132"/>
    </row>
    <row r="23" spans="2:8" ht="14.25" customHeight="1">
      <c r="B23" s="71" t="s">
        <v>24</v>
      </c>
      <c r="C23" s="62" t="s">
        <v>41</v>
      </c>
      <c r="D23" s="39">
        <v>19</v>
      </c>
      <c r="E23" s="132"/>
      <c r="F23" s="132"/>
      <c r="G23" s="128">
        <f t="shared" si="1"/>
        <v>0</v>
      </c>
      <c r="H23" s="132"/>
    </row>
    <row r="24" spans="2:8" ht="15" customHeight="1">
      <c r="B24" s="71" t="s">
        <v>113</v>
      </c>
      <c r="C24" s="62" t="s">
        <v>42</v>
      </c>
      <c r="D24" s="41">
        <v>20</v>
      </c>
      <c r="E24" s="132">
        <v>148821.39000000001</v>
      </c>
      <c r="F24" s="132">
        <v>148727.60999999999</v>
      </c>
      <c r="G24" s="128">
        <f t="shared" si="1"/>
        <v>93.78000000002794</v>
      </c>
      <c r="H24" s="132">
        <v>93.78</v>
      </c>
    </row>
    <row r="25" spans="2:8" ht="15" customHeight="1">
      <c r="B25" s="71" t="s">
        <v>114</v>
      </c>
      <c r="C25" s="62" t="s">
        <v>43</v>
      </c>
      <c r="D25" s="39">
        <v>21</v>
      </c>
      <c r="E25" s="132"/>
      <c r="F25" s="132"/>
      <c r="G25" s="128">
        <f t="shared" si="1"/>
        <v>0</v>
      </c>
      <c r="H25" s="132"/>
    </row>
    <row r="26" spans="2:8" ht="15" customHeight="1">
      <c r="B26" s="71" t="s">
        <v>115</v>
      </c>
      <c r="C26" s="62" t="s">
        <v>44</v>
      </c>
      <c r="D26" s="41">
        <v>22</v>
      </c>
      <c r="E26" s="132">
        <v>61829.87</v>
      </c>
      <c r="F26" s="132"/>
      <c r="G26" s="128">
        <f t="shared" si="1"/>
        <v>61829.87</v>
      </c>
      <c r="H26" s="132">
        <v>4157.68</v>
      </c>
    </row>
    <row r="27" spans="2:8" ht="22.5">
      <c r="B27" s="71" t="s">
        <v>116</v>
      </c>
      <c r="C27" s="62" t="s">
        <v>45</v>
      </c>
      <c r="D27" s="39">
        <v>23</v>
      </c>
      <c r="E27" s="132"/>
      <c r="F27" s="132"/>
      <c r="G27" s="128">
        <f t="shared" si="1"/>
        <v>0</v>
      </c>
      <c r="H27" s="132"/>
    </row>
    <row r="28" spans="2:8" ht="15" customHeight="1">
      <c r="B28" s="63" t="s">
        <v>117</v>
      </c>
      <c r="C28" s="40" t="s">
        <v>99</v>
      </c>
      <c r="D28" s="38">
        <v>24</v>
      </c>
      <c r="E28" s="99">
        <f>SUM(E29:E33)+SUM(E38:E40)</f>
        <v>0</v>
      </c>
      <c r="F28" s="99">
        <f>SUM(F29:F33)+SUM(F38:F40)</f>
        <v>0</v>
      </c>
      <c r="G28" s="129">
        <f>SUM(G29:G33)+SUM(G38:G40)</f>
        <v>0</v>
      </c>
      <c r="H28" s="99">
        <f>SUM(H29:H33)+SUM(H38:H40)</f>
        <v>0</v>
      </c>
    </row>
    <row r="29" spans="2:8" ht="22.5">
      <c r="B29" s="69" t="s">
        <v>118</v>
      </c>
      <c r="C29" s="62" t="s">
        <v>100</v>
      </c>
      <c r="D29" s="39">
        <v>25</v>
      </c>
      <c r="E29" s="132"/>
      <c r="F29" s="132"/>
      <c r="G29" s="128">
        <f t="shared" si="1"/>
        <v>0</v>
      </c>
      <c r="H29" s="132"/>
    </row>
    <row r="30" spans="2:8" ht="22.5">
      <c r="B30" s="70" t="s">
        <v>18</v>
      </c>
      <c r="C30" s="62" t="s">
        <v>46</v>
      </c>
      <c r="D30" s="41">
        <v>26</v>
      </c>
      <c r="E30" s="132"/>
      <c r="F30" s="132"/>
      <c r="G30" s="128">
        <f t="shared" si="1"/>
        <v>0</v>
      </c>
      <c r="H30" s="132"/>
    </row>
    <row r="31" spans="2:8" ht="21" customHeight="1">
      <c r="B31" s="70" t="s">
        <v>19</v>
      </c>
      <c r="C31" s="62" t="s">
        <v>101</v>
      </c>
      <c r="D31" s="39">
        <v>27</v>
      </c>
      <c r="E31" s="132"/>
      <c r="F31" s="132"/>
      <c r="G31" s="128">
        <f t="shared" si="1"/>
        <v>0</v>
      </c>
      <c r="H31" s="132"/>
    </row>
    <row r="32" spans="2:8" ht="15" customHeight="1">
      <c r="B32" s="70" t="s">
        <v>20</v>
      </c>
      <c r="C32" s="62" t="s">
        <v>102</v>
      </c>
      <c r="D32" s="41">
        <v>28</v>
      </c>
      <c r="E32" s="132"/>
      <c r="F32" s="132"/>
      <c r="G32" s="128">
        <f t="shared" si="1"/>
        <v>0</v>
      </c>
      <c r="H32" s="132"/>
    </row>
    <row r="33" spans="2:8" ht="20.25" customHeight="1">
      <c r="B33" s="70" t="s">
        <v>21</v>
      </c>
      <c r="C33" s="62" t="s">
        <v>103</v>
      </c>
      <c r="D33" s="39">
        <v>29</v>
      </c>
      <c r="E33" s="132"/>
      <c r="F33" s="132"/>
      <c r="G33" s="128">
        <f t="shared" si="1"/>
        <v>0</v>
      </c>
      <c r="H33" s="132"/>
    </row>
    <row r="34" spans="2:8" s="92" customFormat="1" ht="15" customHeight="1">
      <c r="B34" s="116" t="s">
        <v>0</v>
      </c>
      <c r="C34" s="235" t="s">
        <v>1</v>
      </c>
      <c r="D34" s="103" t="s">
        <v>2</v>
      </c>
      <c r="E34" s="240" t="s">
        <v>31</v>
      </c>
      <c r="F34" s="241"/>
      <c r="G34" s="241"/>
      <c r="H34" s="117" t="s">
        <v>32</v>
      </c>
    </row>
    <row r="35" spans="2:8" s="92" customFormat="1" ht="15" customHeight="1">
      <c r="B35" s="118" t="s">
        <v>3</v>
      </c>
      <c r="C35" s="236"/>
      <c r="D35" s="106" t="s">
        <v>4</v>
      </c>
      <c r="E35" s="241"/>
      <c r="F35" s="241"/>
      <c r="G35" s="241"/>
      <c r="H35" s="119" t="s">
        <v>33</v>
      </c>
    </row>
    <row r="36" spans="2:8" s="92" customFormat="1" ht="15" customHeight="1">
      <c r="B36" s="118"/>
      <c r="C36" s="109"/>
      <c r="D36" s="106" t="s">
        <v>5</v>
      </c>
      <c r="E36" s="113" t="s">
        <v>6</v>
      </c>
      <c r="F36" s="113" t="s">
        <v>7</v>
      </c>
      <c r="G36" s="120" t="s">
        <v>8</v>
      </c>
      <c r="H36" s="121" t="s">
        <v>34</v>
      </c>
    </row>
    <row r="37" spans="2:8" s="124" customFormat="1" ht="9.75" customHeight="1">
      <c r="B37" s="122" t="s">
        <v>9</v>
      </c>
      <c r="C37" s="111" t="s">
        <v>10</v>
      </c>
      <c r="D37" s="23" t="s">
        <v>11</v>
      </c>
      <c r="E37" s="123">
        <v>1</v>
      </c>
      <c r="F37" s="121">
        <v>2</v>
      </c>
      <c r="G37" s="121">
        <v>3</v>
      </c>
      <c r="H37" s="121">
        <v>4</v>
      </c>
    </row>
    <row r="38" spans="2:8" ht="15" customHeight="1">
      <c r="B38" s="70" t="s">
        <v>22</v>
      </c>
      <c r="C38" s="62" t="s">
        <v>104</v>
      </c>
      <c r="D38" s="41">
        <v>30</v>
      </c>
      <c r="E38" s="133"/>
      <c r="F38" s="133"/>
      <c r="G38" s="128">
        <f>E38-F38</f>
        <v>0</v>
      </c>
      <c r="H38" s="133"/>
    </row>
    <row r="39" spans="2:8" ht="15" customHeight="1">
      <c r="B39" s="70" t="s">
        <v>23</v>
      </c>
      <c r="C39" s="62" t="s">
        <v>47</v>
      </c>
      <c r="D39" s="39">
        <v>31</v>
      </c>
      <c r="E39" s="133"/>
      <c r="F39" s="133"/>
      <c r="G39" s="128">
        <f>E39-F39</f>
        <v>0</v>
      </c>
      <c r="H39" s="133"/>
    </row>
    <row r="40" spans="2:8" ht="15" customHeight="1">
      <c r="B40" s="70" t="s">
        <v>24</v>
      </c>
      <c r="C40" s="62" t="s">
        <v>105</v>
      </c>
      <c r="D40" s="41">
        <v>32</v>
      </c>
      <c r="E40" s="133"/>
      <c r="F40" s="133"/>
      <c r="G40" s="128">
        <f>E40-F40</f>
        <v>0</v>
      </c>
      <c r="H40" s="133"/>
    </row>
    <row r="41" spans="2:8" ht="21">
      <c r="B41" s="42" t="s">
        <v>14</v>
      </c>
      <c r="C41" s="43" t="s">
        <v>106</v>
      </c>
      <c r="D41" s="58">
        <v>33</v>
      </c>
      <c r="E41" s="100">
        <f>E42+E48+E56+E72+E97+E114+E120</f>
        <v>14010483.77</v>
      </c>
      <c r="F41" s="100">
        <f>F42+F48+F56+F72+F97+F114+F120</f>
        <v>1023289.44</v>
      </c>
      <c r="G41" s="130">
        <f>G42+G48+G56+G72+G97+G114+G120</f>
        <v>12987194.33</v>
      </c>
      <c r="H41" s="100">
        <f>H42+H48+H56+H72+H97+H114+H120</f>
        <v>19881215.559999999</v>
      </c>
    </row>
    <row r="42" spans="2:8" ht="15" customHeight="1">
      <c r="B42" s="42" t="s">
        <v>119</v>
      </c>
      <c r="C42" s="40" t="s">
        <v>107</v>
      </c>
      <c r="D42" s="38">
        <v>34</v>
      </c>
      <c r="E42" s="100">
        <f>SUM(E43:E47)</f>
        <v>1210369.95</v>
      </c>
      <c r="F42" s="100">
        <f>SUM(F43:F47)</f>
        <v>12654.53</v>
      </c>
      <c r="G42" s="130">
        <f>SUM(G43:G47)</f>
        <v>1197715.42</v>
      </c>
      <c r="H42" s="100">
        <f>SUM(H43:H47)</f>
        <v>1198510.07</v>
      </c>
    </row>
    <row r="43" spans="2:8" ht="16.5" customHeight="1">
      <c r="B43" s="68" t="s">
        <v>120</v>
      </c>
      <c r="C43" s="62" t="s">
        <v>49</v>
      </c>
      <c r="D43" s="39">
        <v>35</v>
      </c>
      <c r="E43" s="133">
        <v>470551.86</v>
      </c>
      <c r="F43" s="133">
        <v>12654.53</v>
      </c>
      <c r="G43" s="128">
        <f t="shared" ref="G43:G66" si="2">E43-F43</f>
        <v>457897.32999999996</v>
      </c>
      <c r="H43" s="133">
        <v>438741.33</v>
      </c>
    </row>
    <row r="44" spans="2:8" ht="23.25" customHeight="1">
      <c r="B44" s="64" t="s">
        <v>18</v>
      </c>
      <c r="C44" s="62" t="s">
        <v>48</v>
      </c>
      <c r="D44" s="41">
        <v>36</v>
      </c>
      <c r="E44" s="133"/>
      <c r="F44" s="133"/>
      <c r="G44" s="128">
        <f t="shared" si="2"/>
        <v>0</v>
      </c>
      <c r="H44" s="133"/>
    </row>
    <row r="45" spans="2:8" ht="11.25">
      <c r="B45" s="64" t="s">
        <v>19</v>
      </c>
      <c r="C45" s="62" t="s">
        <v>50</v>
      </c>
      <c r="D45" s="39">
        <v>37</v>
      </c>
      <c r="E45" s="133"/>
      <c r="F45" s="133"/>
      <c r="G45" s="128">
        <f t="shared" si="2"/>
        <v>0</v>
      </c>
      <c r="H45" s="133"/>
    </row>
    <row r="46" spans="2:8" ht="16.5" customHeight="1">
      <c r="B46" s="64" t="s">
        <v>20</v>
      </c>
      <c r="C46" s="62" t="s">
        <v>51</v>
      </c>
      <c r="D46" s="41">
        <v>38</v>
      </c>
      <c r="E46" s="133"/>
      <c r="F46" s="133"/>
      <c r="G46" s="128">
        <f t="shared" si="2"/>
        <v>0</v>
      </c>
      <c r="H46" s="133"/>
    </row>
    <row r="47" spans="2:8" ht="16.5" customHeight="1">
      <c r="B47" s="64" t="s">
        <v>21</v>
      </c>
      <c r="C47" s="62" t="s">
        <v>108</v>
      </c>
      <c r="D47" s="39">
        <v>39</v>
      </c>
      <c r="E47" s="133">
        <v>739818.09</v>
      </c>
      <c r="F47" s="133"/>
      <c r="G47" s="128">
        <f t="shared" si="2"/>
        <v>739818.09</v>
      </c>
      <c r="H47" s="133">
        <v>759768.74</v>
      </c>
    </row>
    <row r="48" spans="2:8" ht="21" customHeight="1">
      <c r="B48" s="64" t="s">
        <v>121</v>
      </c>
      <c r="C48" s="40" t="s">
        <v>125</v>
      </c>
      <c r="D48" s="38">
        <v>40</v>
      </c>
      <c r="E48" s="100">
        <f>SUM(E49:E55)</f>
        <v>0</v>
      </c>
      <c r="F48" s="100">
        <f>SUM(F49:F55)</f>
        <v>0</v>
      </c>
      <c r="G48" s="130">
        <f>SUM(G49:G55)</f>
        <v>0</v>
      </c>
      <c r="H48" s="100">
        <f>SUM(H49:H55)</f>
        <v>0</v>
      </c>
    </row>
    <row r="49" spans="2:8" ht="21.75" customHeight="1">
      <c r="B49" s="66" t="s">
        <v>122</v>
      </c>
      <c r="C49" s="67" t="s">
        <v>126</v>
      </c>
      <c r="D49" s="39">
        <v>41</v>
      </c>
      <c r="E49" s="133"/>
      <c r="F49" s="133"/>
      <c r="G49" s="128">
        <f t="shared" si="2"/>
        <v>0</v>
      </c>
      <c r="H49" s="133"/>
    </row>
    <row r="50" spans="2:8" ht="16.5" customHeight="1">
      <c r="B50" s="66" t="s">
        <v>18</v>
      </c>
      <c r="C50" s="65" t="s">
        <v>127</v>
      </c>
      <c r="D50" s="41">
        <v>42</v>
      </c>
      <c r="E50" s="133"/>
      <c r="F50" s="133"/>
      <c r="G50" s="128">
        <f t="shared" si="2"/>
        <v>0</v>
      </c>
      <c r="H50" s="133"/>
    </row>
    <row r="51" spans="2:8" ht="25.5" customHeight="1">
      <c r="B51" s="66" t="s">
        <v>19</v>
      </c>
      <c r="C51" s="65" t="s">
        <v>128</v>
      </c>
      <c r="D51" s="39">
        <v>43</v>
      </c>
      <c r="E51" s="133"/>
      <c r="F51" s="133"/>
      <c r="G51" s="128">
        <f t="shared" si="2"/>
        <v>0</v>
      </c>
      <c r="H51" s="133"/>
    </row>
    <row r="52" spans="2:8" ht="24" customHeight="1">
      <c r="B52" s="66" t="s">
        <v>20</v>
      </c>
      <c r="C52" s="65" t="s">
        <v>129</v>
      </c>
      <c r="D52" s="41">
        <v>44</v>
      </c>
      <c r="E52" s="133"/>
      <c r="F52" s="133"/>
      <c r="G52" s="128">
        <f t="shared" si="2"/>
        <v>0</v>
      </c>
      <c r="H52" s="133"/>
    </row>
    <row r="53" spans="2:8" ht="28.5" customHeight="1">
      <c r="B53" s="66" t="s">
        <v>21</v>
      </c>
      <c r="C53" s="65" t="s">
        <v>130</v>
      </c>
      <c r="D53" s="39">
        <v>45</v>
      </c>
      <c r="E53" s="133"/>
      <c r="F53" s="133"/>
      <c r="G53" s="128">
        <f t="shared" si="2"/>
        <v>0</v>
      </c>
      <c r="H53" s="133"/>
    </row>
    <row r="54" spans="2:8" ht="25.5" customHeight="1">
      <c r="B54" s="66" t="s">
        <v>22</v>
      </c>
      <c r="C54" s="65" t="s">
        <v>131</v>
      </c>
      <c r="D54" s="41">
        <v>46</v>
      </c>
      <c r="E54" s="133"/>
      <c r="F54" s="133"/>
      <c r="G54" s="128">
        <f t="shared" si="2"/>
        <v>0</v>
      </c>
      <c r="H54" s="133"/>
    </row>
    <row r="55" spans="2:8" ht="22.5" customHeight="1">
      <c r="B55" s="66" t="s">
        <v>23</v>
      </c>
      <c r="C55" s="65" t="s">
        <v>132</v>
      </c>
      <c r="D55" s="39">
        <v>47</v>
      </c>
      <c r="E55" s="133"/>
      <c r="F55" s="133"/>
      <c r="G55" s="128">
        <f t="shared" si="2"/>
        <v>0</v>
      </c>
      <c r="H55" s="133"/>
    </row>
    <row r="56" spans="2:8" ht="16.5" customHeight="1">
      <c r="B56" s="64" t="s">
        <v>123</v>
      </c>
      <c r="C56" s="40" t="s">
        <v>133</v>
      </c>
      <c r="D56" s="38">
        <v>48</v>
      </c>
      <c r="E56" s="100">
        <f>SUM(E57:E66)+E71</f>
        <v>0</v>
      </c>
      <c r="F56" s="100">
        <f>SUM(F57:F66)+F71</f>
        <v>0</v>
      </c>
      <c r="G56" s="130">
        <f>SUM(G57:G66)+G71</f>
        <v>0</v>
      </c>
      <c r="H56" s="100">
        <f>SUM(H57:H66)+H71</f>
        <v>0</v>
      </c>
    </row>
    <row r="57" spans="2:8" ht="16.5" customHeight="1">
      <c r="B57" s="66" t="s">
        <v>124</v>
      </c>
      <c r="C57" s="62" t="s">
        <v>134</v>
      </c>
      <c r="D57" s="39">
        <v>49</v>
      </c>
      <c r="E57" s="133"/>
      <c r="F57" s="133"/>
      <c r="G57" s="128">
        <f t="shared" si="2"/>
        <v>0</v>
      </c>
      <c r="H57" s="133"/>
    </row>
    <row r="58" spans="2:8" ht="16.5" customHeight="1">
      <c r="B58" s="66" t="s">
        <v>18</v>
      </c>
      <c r="C58" s="62" t="s">
        <v>135</v>
      </c>
      <c r="D58" s="41">
        <v>50</v>
      </c>
      <c r="E58" s="133"/>
      <c r="F58" s="133"/>
      <c r="G58" s="128">
        <f t="shared" si="2"/>
        <v>0</v>
      </c>
      <c r="H58" s="133"/>
    </row>
    <row r="59" spans="2:8" ht="16.5" customHeight="1">
      <c r="B59" s="66" t="s">
        <v>19</v>
      </c>
      <c r="C59" s="62" t="s">
        <v>136</v>
      </c>
      <c r="D59" s="39">
        <v>51</v>
      </c>
      <c r="E59" s="133"/>
      <c r="F59" s="133"/>
      <c r="G59" s="128">
        <f t="shared" si="2"/>
        <v>0</v>
      </c>
      <c r="H59" s="133"/>
    </row>
    <row r="60" spans="2:8" ht="16.5" customHeight="1">
      <c r="B60" s="66" t="s">
        <v>20</v>
      </c>
      <c r="C60" s="62" t="s">
        <v>137</v>
      </c>
      <c r="D60" s="41">
        <v>52</v>
      </c>
      <c r="E60" s="133"/>
      <c r="F60" s="133"/>
      <c r="G60" s="128">
        <f t="shared" si="2"/>
        <v>0</v>
      </c>
      <c r="H60" s="133"/>
    </row>
    <row r="61" spans="2:8" ht="16.5" customHeight="1">
      <c r="B61" s="66" t="s">
        <v>21</v>
      </c>
      <c r="C61" s="62" t="s">
        <v>138</v>
      </c>
      <c r="D61" s="39">
        <v>53</v>
      </c>
      <c r="E61" s="133"/>
      <c r="F61" s="133"/>
      <c r="G61" s="128">
        <f t="shared" si="2"/>
        <v>0</v>
      </c>
      <c r="H61" s="133"/>
    </row>
    <row r="62" spans="2:8" ht="16.5" customHeight="1">
      <c r="B62" s="66" t="s">
        <v>22</v>
      </c>
      <c r="C62" s="62" t="s">
        <v>139</v>
      </c>
      <c r="D62" s="41">
        <v>54</v>
      </c>
      <c r="E62" s="133"/>
      <c r="F62" s="133"/>
      <c r="G62" s="128">
        <f t="shared" si="2"/>
        <v>0</v>
      </c>
      <c r="H62" s="133"/>
    </row>
    <row r="63" spans="2:8" ht="23.25" customHeight="1">
      <c r="B63" s="66" t="s">
        <v>23</v>
      </c>
      <c r="C63" s="62" t="s">
        <v>56</v>
      </c>
      <c r="D63" s="39">
        <v>55</v>
      </c>
      <c r="E63" s="133"/>
      <c r="F63" s="133"/>
      <c r="G63" s="128">
        <f t="shared" si="2"/>
        <v>0</v>
      </c>
      <c r="H63" s="133"/>
    </row>
    <row r="64" spans="2:8" ht="16.5" customHeight="1">
      <c r="B64" s="66" t="s">
        <v>24</v>
      </c>
      <c r="C64" s="62" t="s">
        <v>140</v>
      </c>
      <c r="D64" s="41">
        <v>56</v>
      </c>
      <c r="E64" s="133"/>
      <c r="F64" s="133"/>
      <c r="G64" s="128">
        <f t="shared" si="2"/>
        <v>0</v>
      </c>
      <c r="H64" s="133"/>
    </row>
    <row r="65" spans="2:8" ht="16.5" customHeight="1">
      <c r="B65" s="66" t="s">
        <v>113</v>
      </c>
      <c r="C65" s="62" t="s">
        <v>141</v>
      </c>
      <c r="D65" s="39">
        <v>57</v>
      </c>
      <c r="E65" s="133"/>
      <c r="F65" s="133"/>
      <c r="G65" s="128">
        <f t="shared" si="2"/>
        <v>0</v>
      </c>
      <c r="H65" s="133"/>
    </row>
    <row r="66" spans="2:8" ht="16.5" customHeight="1">
      <c r="B66" s="66" t="s">
        <v>114</v>
      </c>
      <c r="C66" s="62" t="s">
        <v>142</v>
      </c>
      <c r="D66" s="41">
        <v>58</v>
      </c>
      <c r="E66" s="133"/>
      <c r="F66" s="133"/>
      <c r="G66" s="128">
        <f t="shared" si="2"/>
        <v>0</v>
      </c>
      <c r="H66" s="133"/>
    </row>
    <row r="67" spans="2:8" s="92" customFormat="1" ht="15" customHeight="1">
      <c r="B67" s="116" t="s">
        <v>0</v>
      </c>
      <c r="C67" s="235" t="s">
        <v>1</v>
      </c>
      <c r="D67" s="103" t="s">
        <v>2</v>
      </c>
      <c r="E67" s="240" t="s">
        <v>31</v>
      </c>
      <c r="F67" s="241"/>
      <c r="G67" s="241"/>
      <c r="H67" s="117" t="s">
        <v>32</v>
      </c>
    </row>
    <row r="68" spans="2:8" s="92" customFormat="1" ht="15" customHeight="1">
      <c r="B68" s="118" t="s">
        <v>3</v>
      </c>
      <c r="C68" s="236"/>
      <c r="D68" s="106" t="s">
        <v>4</v>
      </c>
      <c r="E68" s="241"/>
      <c r="F68" s="241"/>
      <c r="G68" s="241"/>
      <c r="H68" s="119" t="s">
        <v>33</v>
      </c>
    </row>
    <row r="69" spans="2:8" s="92" customFormat="1" ht="15" customHeight="1">
      <c r="B69" s="118"/>
      <c r="C69" s="109"/>
      <c r="D69" s="106" t="s">
        <v>5</v>
      </c>
      <c r="E69" s="113" t="s">
        <v>6</v>
      </c>
      <c r="F69" s="113" t="s">
        <v>7</v>
      </c>
      <c r="G69" s="120" t="s">
        <v>8</v>
      </c>
      <c r="H69" s="121" t="s">
        <v>34</v>
      </c>
    </row>
    <row r="70" spans="2:8" s="124" customFormat="1" ht="9.75" customHeight="1">
      <c r="B70" s="122" t="s">
        <v>9</v>
      </c>
      <c r="C70" s="111" t="s">
        <v>10</v>
      </c>
      <c r="D70" s="23" t="s">
        <v>11</v>
      </c>
      <c r="E70" s="123">
        <v>1</v>
      </c>
      <c r="F70" s="121">
        <v>2</v>
      </c>
      <c r="G70" s="121">
        <v>3</v>
      </c>
      <c r="H70" s="121">
        <v>4</v>
      </c>
    </row>
    <row r="71" spans="2:8" ht="16.5" customHeight="1">
      <c r="B71" s="66" t="s">
        <v>115</v>
      </c>
      <c r="C71" s="62" t="s">
        <v>144</v>
      </c>
      <c r="D71" s="39">
        <v>59</v>
      </c>
      <c r="E71" s="133"/>
      <c r="F71" s="133"/>
      <c r="G71" s="128">
        <f>E71-F71</f>
        <v>0</v>
      </c>
      <c r="H71" s="133"/>
    </row>
    <row r="72" spans="2:8" ht="16.5" customHeight="1">
      <c r="B72" s="64" t="s">
        <v>145</v>
      </c>
      <c r="C72" s="40" t="s">
        <v>147</v>
      </c>
      <c r="D72" s="38">
        <v>60</v>
      </c>
      <c r="E72" s="100">
        <f>SUM(E73:E96)</f>
        <v>11575766.57</v>
      </c>
      <c r="F72" s="100">
        <f>SUM(F73:F96)</f>
        <v>1010634.9099999999</v>
      </c>
      <c r="G72" s="130">
        <f>SUM(G73:G96)</f>
        <v>10565131.66</v>
      </c>
      <c r="H72" s="100">
        <f>SUM(H73:H96)</f>
        <v>10302810.859999998</v>
      </c>
    </row>
    <row r="73" spans="2:8" ht="16.5" customHeight="1">
      <c r="B73" s="66" t="s">
        <v>146</v>
      </c>
      <c r="C73" s="62" t="s">
        <v>134</v>
      </c>
      <c r="D73" s="39">
        <v>61</v>
      </c>
      <c r="E73" s="133">
        <v>818112.97</v>
      </c>
      <c r="F73" s="133">
        <v>102162.68</v>
      </c>
      <c r="G73" s="128">
        <f t="shared" ref="G73:G101" si="3">E73-F73</f>
        <v>715950.29</v>
      </c>
      <c r="H73" s="133">
        <v>744475.31</v>
      </c>
    </row>
    <row r="74" spans="2:8" ht="15" customHeight="1">
      <c r="B74" s="66" t="s">
        <v>18</v>
      </c>
      <c r="C74" s="62" t="s">
        <v>135</v>
      </c>
      <c r="D74" s="41">
        <v>62</v>
      </c>
      <c r="E74" s="133"/>
      <c r="F74" s="133"/>
      <c r="G74" s="128">
        <f t="shared" si="3"/>
        <v>0</v>
      </c>
      <c r="H74" s="133"/>
    </row>
    <row r="75" spans="2:8" ht="13.5" customHeight="1">
      <c r="B75" s="66" t="s">
        <v>19</v>
      </c>
      <c r="C75" s="62" t="s">
        <v>136</v>
      </c>
      <c r="D75" s="39">
        <v>63</v>
      </c>
      <c r="E75" s="133"/>
      <c r="F75" s="133"/>
      <c r="G75" s="128">
        <f t="shared" si="3"/>
        <v>0</v>
      </c>
      <c r="H75" s="133"/>
    </row>
    <row r="76" spans="2:8" ht="13.5" customHeight="1">
      <c r="B76" s="66" t="s">
        <v>20</v>
      </c>
      <c r="C76" s="62" t="s">
        <v>52</v>
      </c>
      <c r="D76" s="41">
        <v>64</v>
      </c>
      <c r="E76" s="133">
        <v>292.25</v>
      </c>
      <c r="F76" s="133"/>
      <c r="G76" s="128">
        <f t="shared" si="3"/>
        <v>292.25</v>
      </c>
      <c r="H76" s="133">
        <v>1001.14</v>
      </c>
    </row>
    <row r="77" spans="2:8" ht="13.5" customHeight="1">
      <c r="B77" s="66" t="s">
        <v>21</v>
      </c>
      <c r="C77" s="62" t="s">
        <v>137</v>
      </c>
      <c r="D77" s="39">
        <v>65</v>
      </c>
      <c r="E77" s="133">
        <v>10649372.939999999</v>
      </c>
      <c r="F77" s="133">
        <v>906119.78</v>
      </c>
      <c r="G77" s="128">
        <f t="shared" si="3"/>
        <v>9743253.1600000001</v>
      </c>
      <c r="H77" s="133">
        <v>9489099.8499999996</v>
      </c>
    </row>
    <row r="78" spans="2:8" ht="21" customHeight="1">
      <c r="B78" s="66" t="s">
        <v>22</v>
      </c>
      <c r="C78" s="62" t="s">
        <v>148</v>
      </c>
      <c r="D78" s="41">
        <v>66</v>
      </c>
      <c r="E78" s="133"/>
      <c r="F78" s="133"/>
      <c r="G78" s="128">
        <f t="shared" si="3"/>
        <v>0</v>
      </c>
      <c r="H78" s="133"/>
    </row>
    <row r="79" spans="2:8" ht="25.5" customHeight="1">
      <c r="B79" s="66" t="s">
        <v>23</v>
      </c>
      <c r="C79" s="62" t="s">
        <v>149</v>
      </c>
      <c r="D79" s="39">
        <v>67</v>
      </c>
      <c r="E79" s="133"/>
      <c r="F79" s="133"/>
      <c r="G79" s="128">
        <f t="shared" si="3"/>
        <v>0</v>
      </c>
      <c r="H79" s="133"/>
    </row>
    <row r="80" spans="2:8" ht="23.25" customHeight="1">
      <c r="B80" s="66" t="s">
        <v>24</v>
      </c>
      <c r="C80" s="62" t="s">
        <v>150</v>
      </c>
      <c r="D80" s="41">
        <v>68</v>
      </c>
      <c r="E80" s="133"/>
      <c r="F80" s="133"/>
      <c r="G80" s="128">
        <f t="shared" si="3"/>
        <v>0</v>
      </c>
      <c r="H80" s="133"/>
    </row>
    <row r="81" spans="2:8" ht="24" customHeight="1">
      <c r="B81" s="66" t="s">
        <v>113</v>
      </c>
      <c r="C81" s="62" t="s">
        <v>151</v>
      </c>
      <c r="D81" s="39">
        <v>69</v>
      </c>
      <c r="E81" s="133"/>
      <c r="F81" s="133"/>
      <c r="G81" s="128">
        <f t="shared" si="3"/>
        <v>0</v>
      </c>
      <c r="H81" s="133"/>
    </row>
    <row r="82" spans="2:8" ht="13.5" customHeight="1">
      <c r="B82" s="66" t="s">
        <v>114</v>
      </c>
      <c r="C82" s="62" t="s">
        <v>138</v>
      </c>
      <c r="D82" s="41">
        <v>70</v>
      </c>
      <c r="E82" s="133">
        <v>6143.63</v>
      </c>
      <c r="F82" s="133"/>
      <c r="G82" s="128">
        <f t="shared" si="3"/>
        <v>6143.63</v>
      </c>
      <c r="H82" s="133">
        <v>-0.63</v>
      </c>
    </row>
    <row r="83" spans="2:8" ht="24" customHeight="1">
      <c r="B83" s="66" t="s">
        <v>115</v>
      </c>
      <c r="C83" s="36" t="s">
        <v>152</v>
      </c>
      <c r="D83" s="39">
        <v>71</v>
      </c>
      <c r="E83" s="133"/>
      <c r="F83" s="133"/>
      <c r="G83" s="128">
        <f t="shared" si="3"/>
        <v>0</v>
      </c>
      <c r="H83" s="133"/>
    </row>
    <row r="84" spans="2:8" ht="15" customHeight="1">
      <c r="B84" s="66" t="s">
        <v>116</v>
      </c>
      <c r="C84" s="62" t="s">
        <v>153</v>
      </c>
      <c r="D84" s="41">
        <v>72</v>
      </c>
      <c r="E84" s="133">
        <v>61164.62</v>
      </c>
      <c r="F84" s="133"/>
      <c r="G84" s="128">
        <f t="shared" si="3"/>
        <v>61164.62</v>
      </c>
      <c r="H84" s="133">
        <v>56459.65</v>
      </c>
    </row>
    <row r="85" spans="2:8" ht="14.25" customHeight="1">
      <c r="B85" s="66" t="s">
        <v>143</v>
      </c>
      <c r="C85" s="62" t="s">
        <v>162</v>
      </c>
      <c r="D85" s="39">
        <v>73</v>
      </c>
      <c r="E85" s="133"/>
      <c r="F85" s="133"/>
      <c r="G85" s="128">
        <f t="shared" si="3"/>
        <v>0</v>
      </c>
      <c r="H85" s="133"/>
    </row>
    <row r="86" spans="2:8" ht="14.25" customHeight="1">
      <c r="B86" s="66" t="s">
        <v>154</v>
      </c>
      <c r="C86" s="62" t="s">
        <v>163</v>
      </c>
      <c r="D86" s="41">
        <v>74</v>
      </c>
      <c r="E86" s="133"/>
      <c r="F86" s="133"/>
      <c r="G86" s="128">
        <f t="shared" si="3"/>
        <v>0</v>
      </c>
      <c r="H86" s="133"/>
    </row>
    <row r="87" spans="2:8" ht="14.25" customHeight="1">
      <c r="B87" s="66" t="s">
        <v>155</v>
      </c>
      <c r="C87" s="62" t="s">
        <v>164</v>
      </c>
      <c r="D87" s="39">
        <v>75</v>
      </c>
      <c r="E87" s="133"/>
      <c r="F87" s="133"/>
      <c r="G87" s="128">
        <f t="shared" si="3"/>
        <v>0</v>
      </c>
      <c r="H87" s="133"/>
    </row>
    <row r="88" spans="2:8" ht="14.25" customHeight="1">
      <c r="B88" s="66" t="s">
        <v>156</v>
      </c>
      <c r="C88" s="62" t="s">
        <v>139</v>
      </c>
      <c r="D88" s="41">
        <v>76</v>
      </c>
      <c r="E88" s="133"/>
      <c r="F88" s="133"/>
      <c r="G88" s="128">
        <f t="shared" si="3"/>
        <v>0</v>
      </c>
      <c r="H88" s="133"/>
    </row>
    <row r="89" spans="2:8" ht="23.25" customHeight="1">
      <c r="B89" s="66" t="s">
        <v>157</v>
      </c>
      <c r="C89" s="62" t="s">
        <v>56</v>
      </c>
      <c r="D89" s="39">
        <v>77</v>
      </c>
      <c r="E89" s="133"/>
      <c r="F89" s="133"/>
      <c r="G89" s="128">
        <f t="shared" si="3"/>
        <v>0</v>
      </c>
      <c r="H89" s="133"/>
    </row>
    <row r="90" spans="2:8" ht="14.25" customHeight="1">
      <c r="B90" s="66" t="s">
        <v>158</v>
      </c>
      <c r="C90" s="62" t="s">
        <v>140</v>
      </c>
      <c r="D90" s="41">
        <v>78</v>
      </c>
      <c r="E90" s="133"/>
      <c r="F90" s="133"/>
      <c r="G90" s="128">
        <f t="shared" si="3"/>
        <v>0</v>
      </c>
      <c r="H90" s="133"/>
    </row>
    <row r="91" spans="2:8" ht="14.25" customHeight="1">
      <c r="B91" s="66" t="s">
        <v>159</v>
      </c>
      <c r="C91" s="62" t="s">
        <v>141</v>
      </c>
      <c r="D91" s="39">
        <v>79</v>
      </c>
      <c r="E91" s="133"/>
      <c r="F91" s="133"/>
      <c r="G91" s="128">
        <f t="shared" si="3"/>
        <v>0</v>
      </c>
      <c r="H91" s="133"/>
    </row>
    <row r="92" spans="2:8" ht="14.25" customHeight="1">
      <c r="B92" s="66" t="s">
        <v>160</v>
      </c>
      <c r="C92" s="62" t="s">
        <v>142</v>
      </c>
      <c r="D92" s="41">
        <v>80</v>
      </c>
      <c r="E92" s="133"/>
      <c r="F92" s="133"/>
      <c r="G92" s="128">
        <f t="shared" si="3"/>
        <v>0</v>
      </c>
      <c r="H92" s="133"/>
    </row>
    <row r="93" spans="2:8" ht="13.5" customHeight="1">
      <c r="B93" s="72" t="s">
        <v>161</v>
      </c>
      <c r="C93" s="62" t="s">
        <v>144</v>
      </c>
      <c r="D93" s="39">
        <v>81</v>
      </c>
      <c r="E93" s="133">
        <v>40680.160000000003</v>
      </c>
      <c r="F93" s="133">
        <v>2352.4499999999998</v>
      </c>
      <c r="G93" s="128">
        <f t="shared" si="3"/>
        <v>38327.710000000006</v>
      </c>
      <c r="H93" s="133">
        <v>11775.54</v>
      </c>
    </row>
    <row r="94" spans="2:8" ht="13.5" customHeight="1">
      <c r="B94" s="66" t="s">
        <v>165</v>
      </c>
      <c r="C94" s="62" t="s">
        <v>57</v>
      </c>
      <c r="D94" s="41">
        <v>82</v>
      </c>
      <c r="E94" s="133"/>
      <c r="F94" s="133"/>
      <c r="G94" s="128">
        <f t="shared" si="3"/>
        <v>0</v>
      </c>
      <c r="H94" s="133"/>
    </row>
    <row r="95" spans="2:8" ht="13.5" customHeight="1">
      <c r="B95" s="72" t="s">
        <v>166</v>
      </c>
      <c r="C95" s="62" t="s">
        <v>168</v>
      </c>
      <c r="D95" s="39">
        <v>83</v>
      </c>
      <c r="E95" s="133"/>
      <c r="F95" s="133"/>
      <c r="G95" s="128">
        <f t="shared" si="3"/>
        <v>0</v>
      </c>
      <c r="H95" s="133"/>
    </row>
    <row r="96" spans="2:8" ht="23.25" customHeight="1">
      <c r="B96" s="66" t="s">
        <v>167</v>
      </c>
      <c r="C96" s="73" t="s">
        <v>169</v>
      </c>
      <c r="D96" s="41">
        <v>84</v>
      </c>
      <c r="E96" s="133"/>
      <c r="F96" s="133"/>
      <c r="G96" s="128">
        <f t="shared" si="3"/>
        <v>0</v>
      </c>
      <c r="H96" s="133"/>
    </row>
    <row r="97" spans="2:8" ht="15.75" customHeight="1">
      <c r="B97" s="64" t="s">
        <v>171</v>
      </c>
      <c r="C97" s="40" t="s">
        <v>170</v>
      </c>
      <c r="D97" s="58">
        <v>85</v>
      </c>
      <c r="E97" s="100">
        <f>SUM(E98:E101)+SUM(E106:E113)</f>
        <v>1224347.25</v>
      </c>
      <c r="F97" s="100">
        <f>SUM(F98:F101)+SUM(F106:F113)</f>
        <v>0</v>
      </c>
      <c r="G97" s="130">
        <f>SUM(G98:G101)+SUM(G106:G113)</f>
        <v>1224347.25</v>
      </c>
      <c r="H97" s="100">
        <f>SUM(H98:H101)+SUM(H106:H113)</f>
        <v>8379894.6299999999</v>
      </c>
    </row>
    <row r="98" spans="2:8" ht="15" customHeight="1">
      <c r="B98" s="66" t="s">
        <v>172</v>
      </c>
      <c r="C98" s="62" t="s">
        <v>173</v>
      </c>
      <c r="D98" s="41">
        <v>86</v>
      </c>
      <c r="E98" s="133">
        <v>349.8</v>
      </c>
      <c r="F98" s="133"/>
      <c r="G98" s="128">
        <f t="shared" si="3"/>
        <v>349.8</v>
      </c>
      <c r="H98" s="133">
        <v>2780.43</v>
      </c>
    </row>
    <row r="99" spans="2:8" ht="15" customHeight="1">
      <c r="B99" s="66" t="s">
        <v>18</v>
      </c>
      <c r="C99" s="62" t="s">
        <v>174</v>
      </c>
      <c r="D99" s="39">
        <v>87</v>
      </c>
      <c r="E99" s="133">
        <v>5873.26</v>
      </c>
      <c r="F99" s="133"/>
      <c r="G99" s="128">
        <f t="shared" si="3"/>
        <v>5873.26</v>
      </c>
      <c r="H99" s="133">
        <v>6295.59</v>
      </c>
    </row>
    <row r="100" spans="2:8" ht="15" customHeight="1">
      <c r="B100" s="66" t="s">
        <v>19</v>
      </c>
      <c r="C100" s="73" t="s">
        <v>175</v>
      </c>
      <c r="D100" s="41">
        <v>88</v>
      </c>
      <c r="E100" s="133">
        <v>1218124.19</v>
      </c>
      <c r="F100" s="133"/>
      <c r="G100" s="128">
        <f t="shared" si="3"/>
        <v>1218124.19</v>
      </c>
      <c r="H100" s="133">
        <v>8370818.6100000003</v>
      </c>
    </row>
    <row r="101" spans="2:8" ht="23.25" customHeight="1">
      <c r="B101" s="66" t="s">
        <v>20</v>
      </c>
      <c r="C101" s="30" t="s">
        <v>176</v>
      </c>
      <c r="D101" s="39">
        <v>89</v>
      </c>
      <c r="E101" s="133"/>
      <c r="F101" s="133"/>
      <c r="G101" s="128">
        <f t="shared" si="3"/>
        <v>0</v>
      </c>
      <c r="H101" s="133"/>
    </row>
    <row r="102" spans="2:8" s="92" customFormat="1" ht="15" customHeight="1">
      <c r="B102" s="116" t="s">
        <v>0</v>
      </c>
      <c r="C102" s="235" t="s">
        <v>1</v>
      </c>
      <c r="D102" s="103" t="s">
        <v>2</v>
      </c>
      <c r="E102" s="240" t="s">
        <v>31</v>
      </c>
      <c r="F102" s="241"/>
      <c r="G102" s="241"/>
      <c r="H102" s="117" t="s">
        <v>32</v>
      </c>
    </row>
    <row r="103" spans="2:8" s="92" customFormat="1" ht="15" customHeight="1">
      <c r="B103" s="118" t="s">
        <v>3</v>
      </c>
      <c r="C103" s="236"/>
      <c r="D103" s="106" t="s">
        <v>4</v>
      </c>
      <c r="E103" s="241"/>
      <c r="F103" s="241"/>
      <c r="G103" s="241"/>
      <c r="H103" s="119" t="s">
        <v>33</v>
      </c>
    </row>
    <row r="104" spans="2:8" s="92" customFormat="1" ht="15" customHeight="1">
      <c r="B104" s="118"/>
      <c r="C104" s="109"/>
      <c r="D104" s="106" t="s">
        <v>5</v>
      </c>
      <c r="E104" s="113" t="s">
        <v>6</v>
      </c>
      <c r="F104" s="113" t="s">
        <v>7</v>
      </c>
      <c r="G104" s="120" t="s">
        <v>8</v>
      </c>
      <c r="H104" s="121" t="s">
        <v>34</v>
      </c>
    </row>
    <row r="105" spans="2:8" s="124" customFormat="1" ht="9.75" customHeight="1">
      <c r="B105" s="122" t="s">
        <v>9</v>
      </c>
      <c r="C105" s="111" t="s">
        <v>10</v>
      </c>
      <c r="D105" s="23" t="s">
        <v>11</v>
      </c>
      <c r="E105" s="123">
        <v>1</v>
      </c>
      <c r="F105" s="121">
        <v>2</v>
      </c>
      <c r="G105" s="121">
        <v>3</v>
      </c>
      <c r="H105" s="121">
        <v>4</v>
      </c>
    </row>
    <row r="106" spans="2:8" ht="15" customHeight="1">
      <c r="B106" s="66" t="s">
        <v>21</v>
      </c>
      <c r="C106" s="62" t="s">
        <v>177</v>
      </c>
      <c r="D106" s="41">
        <v>90</v>
      </c>
      <c r="E106" s="133"/>
      <c r="F106" s="133"/>
      <c r="G106" s="128">
        <f t="shared" ref="G106:G130" si="4">E106-F106</f>
        <v>0</v>
      </c>
      <c r="H106" s="133"/>
    </row>
    <row r="107" spans="2:8" ht="15" customHeight="1">
      <c r="B107" s="66" t="s">
        <v>22</v>
      </c>
      <c r="C107" s="62" t="s">
        <v>178</v>
      </c>
      <c r="D107" s="39">
        <v>91</v>
      </c>
      <c r="E107" s="133"/>
      <c r="F107" s="133"/>
      <c r="G107" s="128">
        <f t="shared" si="4"/>
        <v>0</v>
      </c>
      <c r="H107" s="133"/>
    </row>
    <row r="108" spans="2:8" ht="15" customHeight="1">
      <c r="B108" s="66" t="s">
        <v>23</v>
      </c>
      <c r="C108" s="44" t="s">
        <v>58</v>
      </c>
      <c r="D108" s="41">
        <v>92</v>
      </c>
      <c r="E108" s="133"/>
      <c r="F108" s="133"/>
      <c r="G108" s="128">
        <f t="shared" si="4"/>
        <v>0</v>
      </c>
      <c r="H108" s="133"/>
    </row>
    <row r="109" spans="2:8" ht="15" customHeight="1">
      <c r="B109" s="66" t="s">
        <v>24</v>
      </c>
      <c r="C109" s="62" t="s">
        <v>181</v>
      </c>
      <c r="D109" s="39">
        <v>93</v>
      </c>
      <c r="E109" s="133"/>
      <c r="F109" s="133"/>
      <c r="G109" s="128">
        <f t="shared" si="4"/>
        <v>0</v>
      </c>
      <c r="H109" s="133"/>
    </row>
    <row r="110" spans="2:8" ht="24" customHeight="1">
      <c r="B110" s="66" t="s">
        <v>113</v>
      </c>
      <c r="C110" s="62" t="s">
        <v>180</v>
      </c>
      <c r="D110" s="41">
        <v>94</v>
      </c>
      <c r="E110" s="133"/>
      <c r="F110" s="133"/>
      <c r="G110" s="128">
        <f t="shared" si="4"/>
        <v>0</v>
      </c>
      <c r="H110" s="133"/>
    </row>
    <row r="111" spans="2:8" ht="16.5" customHeight="1">
      <c r="B111" s="66" t="s">
        <v>114</v>
      </c>
      <c r="C111" s="62" t="s">
        <v>179</v>
      </c>
      <c r="D111" s="39">
        <v>95</v>
      </c>
      <c r="E111" s="133"/>
      <c r="F111" s="133"/>
      <c r="G111" s="128">
        <f t="shared" si="4"/>
        <v>0</v>
      </c>
      <c r="H111" s="133"/>
    </row>
    <row r="112" spans="2:8" ht="15" customHeight="1">
      <c r="B112" s="66" t="s">
        <v>115</v>
      </c>
      <c r="C112" s="62" t="s">
        <v>182</v>
      </c>
      <c r="D112" s="41">
        <v>96</v>
      </c>
      <c r="E112" s="133"/>
      <c r="F112" s="133"/>
      <c r="G112" s="128">
        <f t="shared" si="4"/>
        <v>0</v>
      </c>
      <c r="H112" s="133"/>
    </row>
    <row r="113" spans="2:8" ht="16.5" customHeight="1">
      <c r="B113" s="66" t="s">
        <v>116</v>
      </c>
      <c r="C113" s="62" t="s">
        <v>183</v>
      </c>
      <c r="D113" s="39">
        <v>97</v>
      </c>
      <c r="E113" s="133"/>
      <c r="F113" s="133"/>
      <c r="G113" s="128">
        <f t="shared" si="4"/>
        <v>0</v>
      </c>
      <c r="H113" s="133"/>
    </row>
    <row r="114" spans="2:8" ht="21">
      <c r="B114" s="64" t="s">
        <v>184</v>
      </c>
      <c r="C114" s="40" t="s">
        <v>186</v>
      </c>
      <c r="D114" s="41">
        <v>98</v>
      </c>
      <c r="E114" s="100">
        <f>SUM(E115:E119)</f>
        <v>0</v>
      </c>
      <c r="F114" s="100">
        <f>SUM(F115:F119)</f>
        <v>0</v>
      </c>
      <c r="G114" s="130">
        <f>SUM(G115:G119)</f>
        <v>0</v>
      </c>
      <c r="H114" s="100">
        <f>SUM(H115:H119)</f>
        <v>0</v>
      </c>
    </row>
    <row r="115" spans="2:8" ht="27.75" customHeight="1">
      <c r="B115" s="66" t="s">
        <v>185</v>
      </c>
      <c r="C115" s="62" t="s">
        <v>187</v>
      </c>
      <c r="D115" s="39">
        <v>99</v>
      </c>
      <c r="E115" s="133"/>
      <c r="F115" s="133"/>
      <c r="G115" s="128">
        <f t="shared" si="4"/>
        <v>0</v>
      </c>
      <c r="H115" s="133"/>
    </row>
    <row r="116" spans="2:8" ht="22.5">
      <c r="B116" s="66" t="s">
        <v>18</v>
      </c>
      <c r="C116" s="62" t="s">
        <v>188</v>
      </c>
      <c r="D116" s="41">
        <v>100</v>
      </c>
      <c r="E116" s="133"/>
      <c r="F116" s="133"/>
      <c r="G116" s="128">
        <f t="shared" si="4"/>
        <v>0</v>
      </c>
      <c r="H116" s="133"/>
    </row>
    <row r="117" spans="2:8" ht="22.5">
      <c r="B117" s="66" t="s">
        <v>19</v>
      </c>
      <c r="C117" s="62" t="s">
        <v>189</v>
      </c>
      <c r="D117" s="39">
        <v>101</v>
      </c>
      <c r="E117" s="133"/>
      <c r="F117" s="133"/>
      <c r="G117" s="128">
        <f t="shared" si="4"/>
        <v>0</v>
      </c>
      <c r="H117" s="133"/>
    </row>
    <row r="118" spans="2:8" ht="11.25">
      <c r="B118" s="66" t="s">
        <v>20</v>
      </c>
      <c r="C118" s="62" t="s">
        <v>190</v>
      </c>
      <c r="D118" s="41">
        <v>102</v>
      </c>
      <c r="E118" s="133"/>
      <c r="F118" s="133"/>
      <c r="G118" s="128">
        <f t="shared" si="4"/>
        <v>0</v>
      </c>
      <c r="H118" s="133"/>
    </row>
    <row r="119" spans="2:8" ht="23.25" customHeight="1">
      <c r="B119" s="66" t="s">
        <v>21</v>
      </c>
      <c r="C119" s="44" t="s">
        <v>191</v>
      </c>
      <c r="D119" s="39">
        <v>103</v>
      </c>
      <c r="E119" s="133"/>
      <c r="F119" s="133"/>
      <c r="G119" s="128">
        <f t="shared" si="4"/>
        <v>0</v>
      </c>
      <c r="H119" s="133"/>
    </row>
    <row r="120" spans="2:8" ht="21">
      <c r="B120" s="64" t="s">
        <v>192</v>
      </c>
      <c r="C120" s="40" t="s">
        <v>194</v>
      </c>
      <c r="D120" s="38">
        <v>104</v>
      </c>
      <c r="E120" s="100">
        <f>SUM(E121:E125)</f>
        <v>0</v>
      </c>
      <c r="F120" s="100">
        <f>SUM(F121:F125)</f>
        <v>0</v>
      </c>
      <c r="G120" s="130">
        <f>SUM(G121:G125)</f>
        <v>0</v>
      </c>
      <c r="H120" s="100">
        <f>SUM(H121:H125)</f>
        <v>0</v>
      </c>
    </row>
    <row r="121" spans="2:8" ht="24.75" customHeight="1">
      <c r="B121" s="66" t="s">
        <v>193</v>
      </c>
      <c r="C121" s="62" t="s">
        <v>195</v>
      </c>
      <c r="D121" s="39">
        <v>105</v>
      </c>
      <c r="E121" s="133"/>
      <c r="F121" s="133"/>
      <c r="G121" s="128">
        <f t="shared" si="4"/>
        <v>0</v>
      </c>
      <c r="H121" s="133"/>
    </row>
    <row r="122" spans="2:8" ht="22.5">
      <c r="B122" s="66" t="s">
        <v>18</v>
      </c>
      <c r="C122" s="62" t="s">
        <v>196</v>
      </c>
      <c r="D122" s="41">
        <v>106</v>
      </c>
      <c r="E122" s="133"/>
      <c r="F122" s="133"/>
      <c r="G122" s="128">
        <f t="shared" si="4"/>
        <v>0</v>
      </c>
      <c r="H122" s="133"/>
    </row>
    <row r="123" spans="2:8" ht="11.25">
      <c r="B123" s="66" t="s">
        <v>19</v>
      </c>
      <c r="C123" s="62" t="s">
        <v>197</v>
      </c>
      <c r="D123" s="39">
        <v>107</v>
      </c>
      <c r="E123" s="133"/>
      <c r="F123" s="133"/>
      <c r="G123" s="128">
        <f t="shared" si="4"/>
        <v>0</v>
      </c>
      <c r="H123" s="133"/>
    </row>
    <row r="124" spans="2:8" ht="11.25">
      <c r="B124" s="66" t="s">
        <v>20</v>
      </c>
      <c r="C124" s="62" t="s">
        <v>190</v>
      </c>
      <c r="D124" s="41">
        <v>108</v>
      </c>
      <c r="E124" s="133"/>
      <c r="F124" s="133"/>
      <c r="G124" s="128">
        <f t="shared" si="4"/>
        <v>0</v>
      </c>
      <c r="H124" s="133"/>
    </row>
    <row r="125" spans="2:8" ht="21" customHeight="1">
      <c r="B125" s="66" t="s">
        <v>21</v>
      </c>
      <c r="C125" s="44" t="s">
        <v>198</v>
      </c>
      <c r="D125" s="39">
        <v>109</v>
      </c>
      <c r="E125" s="133"/>
      <c r="F125" s="133"/>
      <c r="G125" s="128">
        <f t="shared" si="4"/>
        <v>0</v>
      </c>
      <c r="H125" s="133"/>
    </row>
    <row r="126" spans="2:8" ht="13.5" customHeight="1">
      <c r="B126" s="64" t="s">
        <v>199</v>
      </c>
      <c r="C126" s="40" t="s">
        <v>202</v>
      </c>
      <c r="D126" s="38">
        <v>110</v>
      </c>
      <c r="E126" s="100">
        <f>SUM(E127:E129)</f>
        <v>2974.61</v>
      </c>
      <c r="F126" s="100">
        <f>SUM(F127:F129)</f>
        <v>0</v>
      </c>
      <c r="G126" s="130">
        <f>SUM(G127:G129)</f>
        <v>2974.61</v>
      </c>
      <c r="H126" s="100">
        <f>SUM(H127:H129)</f>
        <v>2974.61</v>
      </c>
    </row>
    <row r="127" spans="2:8" ht="15" customHeight="1">
      <c r="B127" s="76" t="s">
        <v>200</v>
      </c>
      <c r="C127" s="44" t="s">
        <v>59</v>
      </c>
      <c r="D127" s="39">
        <v>111</v>
      </c>
      <c r="E127" s="133">
        <v>2974.61</v>
      </c>
      <c r="F127" s="133"/>
      <c r="G127" s="128">
        <f t="shared" si="4"/>
        <v>2974.61</v>
      </c>
      <c r="H127" s="133">
        <v>2974.61</v>
      </c>
    </row>
    <row r="128" spans="2:8" ht="15" customHeight="1">
      <c r="B128" s="66" t="s">
        <v>18</v>
      </c>
      <c r="C128" s="57" t="s">
        <v>203</v>
      </c>
      <c r="D128" s="41">
        <v>112</v>
      </c>
      <c r="E128" s="133"/>
      <c r="F128" s="133"/>
      <c r="G128" s="128">
        <f t="shared" si="4"/>
        <v>0</v>
      </c>
      <c r="H128" s="133"/>
    </row>
    <row r="129" spans="2:10" ht="15" customHeight="1">
      <c r="B129" s="66" t="s">
        <v>19</v>
      </c>
      <c r="C129" s="44" t="s">
        <v>60</v>
      </c>
      <c r="D129" s="39">
        <v>113</v>
      </c>
      <c r="E129" s="133"/>
      <c r="F129" s="133"/>
      <c r="G129" s="128">
        <f t="shared" si="4"/>
        <v>0</v>
      </c>
      <c r="H129" s="133"/>
    </row>
    <row r="130" spans="2:10" ht="25.5" customHeight="1">
      <c r="B130" s="75" t="s">
        <v>201</v>
      </c>
      <c r="C130" s="74" t="s">
        <v>205</v>
      </c>
      <c r="D130" s="45">
        <v>114</v>
      </c>
      <c r="E130" s="133"/>
      <c r="F130" s="133"/>
      <c r="G130" s="128">
        <f t="shared" si="4"/>
        <v>0</v>
      </c>
      <c r="H130" s="133"/>
    </row>
    <row r="131" spans="2:10" ht="15" customHeight="1">
      <c r="B131" s="57"/>
      <c r="C131" s="74" t="s">
        <v>204</v>
      </c>
      <c r="D131" s="46">
        <v>888</v>
      </c>
      <c r="E131" s="100">
        <f>SUM(E106:E130)+SUM(E71:E101)+SUM(E38:E66)+SUM(E5:E33)</f>
        <v>374633539.91000009</v>
      </c>
      <c r="F131" s="100">
        <f>SUM(F106:F130)+SUM(F71:F101)+SUM(F38:F66)+SUM(F5:F33)</f>
        <v>189454295.36000004</v>
      </c>
      <c r="G131" s="100">
        <f>SUM(G106:G130)+SUM(G71:G101)+SUM(G38:G66)+SUM(G5:G33)</f>
        <v>185179244.55000001</v>
      </c>
      <c r="H131" s="100">
        <f>SUM(H106:H130)+SUM(H71:H101)+SUM(H38:H66)+SUM(H5:H33)</f>
        <v>214205317.78999996</v>
      </c>
    </row>
    <row r="133" spans="2:10" s="92" customFormat="1" ht="15" customHeight="1">
      <c r="B133" s="103" t="s">
        <v>0</v>
      </c>
      <c r="C133" s="235" t="s">
        <v>15</v>
      </c>
      <c r="D133" s="104" t="s">
        <v>2</v>
      </c>
      <c r="E133" s="105"/>
      <c r="F133" s="105"/>
      <c r="G133" s="237" t="s">
        <v>206</v>
      </c>
      <c r="H133" s="237" t="s">
        <v>61</v>
      </c>
      <c r="I133" s="114"/>
      <c r="J133" s="114"/>
    </row>
    <row r="134" spans="2:10" s="92" customFormat="1" ht="15" customHeight="1">
      <c r="B134" s="106" t="s">
        <v>3</v>
      </c>
      <c r="C134" s="236"/>
      <c r="D134" s="107" t="s">
        <v>4</v>
      </c>
      <c r="E134" s="108"/>
      <c r="F134" s="108"/>
      <c r="G134" s="238"/>
      <c r="H134" s="238"/>
      <c r="I134" s="114"/>
      <c r="J134" s="114"/>
    </row>
    <row r="135" spans="2:10" s="92" customFormat="1" ht="15" customHeight="1">
      <c r="B135" s="106"/>
      <c r="C135" s="109"/>
      <c r="D135" s="107" t="s">
        <v>5</v>
      </c>
      <c r="E135" s="110"/>
      <c r="F135" s="110"/>
      <c r="G135" s="239"/>
      <c r="H135" s="239"/>
      <c r="I135" s="114"/>
      <c r="J135" s="114"/>
    </row>
    <row r="136" spans="2:10" s="92" customFormat="1" ht="9.75" customHeight="1">
      <c r="B136" s="23" t="s">
        <v>9</v>
      </c>
      <c r="C136" s="111" t="s">
        <v>10</v>
      </c>
      <c r="D136" s="23" t="s">
        <v>11</v>
      </c>
      <c r="E136" s="115"/>
      <c r="F136" s="115"/>
      <c r="G136" s="113">
        <v>5</v>
      </c>
      <c r="H136" s="113">
        <v>6</v>
      </c>
      <c r="I136" s="114"/>
      <c r="J136" s="114"/>
    </row>
    <row r="137" spans="2:10" ht="23.25" customHeight="1">
      <c r="B137" s="56"/>
      <c r="C137" s="37" t="s">
        <v>264</v>
      </c>
      <c r="D137" s="23">
        <v>115</v>
      </c>
      <c r="E137" s="126"/>
      <c r="F137" s="126"/>
      <c r="G137" s="99">
        <f>G138+G148+G205+G208</f>
        <v>46295554.790000007</v>
      </c>
      <c r="H137" s="99">
        <f>H138+H148+H205+H208</f>
        <v>53552073.099999994</v>
      </c>
      <c r="I137" s="25"/>
      <c r="J137" s="25"/>
    </row>
    <row r="138" spans="2:10" ht="15" customHeight="1">
      <c r="B138" s="84" t="s">
        <v>13</v>
      </c>
      <c r="C138" s="22" t="s">
        <v>263</v>
      </c>
      <c r="D138" s="23">
        <v>116</v>
      </c>
      <c r="E138" s="126"/>
      <c r="F138" s="126"/>
      <c r="G138" s="99">
        <f>G139+G142+G145</f>
        <v>-29348051.04999999</v>
      </c>
      <c r="H138" s="99">
        <f>H139+H142+H145</f>
        <v>-3481248.7800000086</v>
      </c>
      <c r="I138" s="25"/>
      <c r="J138" s="25"/>
    </row>
    <row r="139" spans="2:10" ht="15" customHeight="1">
      <c r="B139" s="85" t="s">
        <v>109</v>
      </c>
      <c r="C139" s="22" t="s">
        <v>265</v>
      </c>
      <c r="D139" s="23">
        <v>117</v>
      </c>
      <c r="E139" s="126"/>
      <c r="F139" s="126"/>
      <c r="G139" s="99">
        <f>SUM(G140:G141)</f>
        <v>0</v>
      </c>
      <c r="H139" s="99">
        <f>SUM(H140:H141)</f>
        <v>0</v>
      </c>
      <c r="I139" s="25"/>
      <c r="J139" s="25"/>
    </row>
    <row r="140" spans="2:10" ht="22.5" customHeight="1">
      <c r="B140" s="86" t="s">
        <v>110</v>
      </c>
      <c r="C140" s="73" t="s">
        <v>209</v>
      </c>
      <c r="D140" s="78">
        <v>118</v>
      </c>
      <c r="E140" s="126"/>
      <c r="F140" s="126"/>
      <c r="G140" s="133"/>
      <c r="H140" s="134"/>
      <c r="I140" s="25"/>
      <c r="J140" s="25"/>
    </row>
    <row r="141" spans="2:10" ht="15" customHeight="1">
      <c r="B141" s="87" t="s">
        <v>18</v>
      </c>
      <c r="C141" s="73" t="s">
        <v>210</v>
      </c>
      <c r="D141" s="78">
        <v>119</v>
      </c>
      <c r="E141" s="126"/>
      <c r="F141" s="126"/>
      <c r="G141" s="134"/>
      <c r="H141" s="134"/>
      <c r="I141" s="25"/>
      <c r="J141" s="25"/>
    </row>
    <row r="142" spans="2:10" ht="15" customHeight="1">
      <c r="B142" s="88" t="s">
        <v>111</v>
      </c>
      <c r="C142" s="80" t="s">
        <v>211</v>
      </c>
      <c r="D142" s="23">
        <v>120</v>
      </c>
      <c r="E142" s="126"/>
      <c r="F142" s="126"/>
      <c r="G142" s="99">
        <f>SUM(G143:G144)</f>
        <v>0</v>
      </c>
      <c r="H142" s="99">
        <f>SUM(H143:H144)</f>
        <v>0</v>
      </c>
      <c r="I142" s="25"/>
      <c r="J142" s="25"/>
    </row>
    <row r="143" spans="2:10" ht="15" customHeight="1">
      <c r="B143" s="86" t="s">
        <v>112</v>
      </c>
      <c r="C143" s="73" t="s">
        <v>212</v>
      </c>
      <c r="D143" s="78">
        <v>121</v>
      </c>
      <c r="E143" s="126"/>
      <c r="F143" s="126"/>
      <c r="G143" s="134"/>
      <c r="H143" s="134"/>
      <c r="I143" s="25"/>
      <c r="J143" s="25"/>
    </row>
    <row r="144" spans="2:10" ht="15" customHeight="1">
      <c r="B144" s="87" t="s">
        <v>18</v>
      </c>
      <c r="C144" s="73" t="s">
        <v>213</v>
      </c>
      <c r="D144" s="78">
        <v>122</v>
      </c>
      <c r="E144" s="126"/>
      <c r="F144" s="126"/>
      <c r="G144" s="134"/>
      <c r="H144" s="134"/>
      <c r="I144" s="25"/>
      <c r="J144" s="25"/>
    </row>
    <row r="145" spans="2:10" ht="15" customHeight="1">
      <c r="B145" s="88" t="s">
        <v>117</v>
      </c>
      <c r="C145" s="80" t="s">
        <v>214</v>
      </c>
      <c r="D145" s="23">
        <v>123</v>
      </c>
      <c r="E145" s="126"/>
      <c r="F145" s="126"/>
      <c r="G145" s="99">
        <f>SUM(G146:G147)</f>
        <v>-29348051.04999999</v>
      </c>
      <c r="H145" s="99">
        <f>SUM(H146:H147)</f>
        <v>-3481248.7800000086</v>
      </c>
      <c r="I145" s="25"/>
      <c r="J145" s="25"/>
    </row>
    <row r="146" spans="2:10" ht="24" customHeight="1">
      <c r="B146" s="86" t="s">
        <v>207</v>
      </c>
      <c r="C146" s="73" t="s">
        <v>215</v>
      </c>
      <c r="D146" s="78">
        <v>124</v>
      </c>
      <c r="E146" s="126"/>
      <c r="F146" s="126"/>
      <c r="G146" s="134">
        <v>-21189257.859999999</v>
      </c>
      <c r="H146" s="134">
        <v>-21189257.859999999</v>
      </c>
      <c r="I146" s="25"/>
      <c r="J146" s="25"/>
    </row>
    <row r="147" spans="2:10" ht="22.5" customHeight="1">
      <c r="B147" s="87" t="s">
        <v>18</v>
      </c>
      <c r="C147" s="95" t="s">
        <v>257</v>
      </c>
      <c r="D147" s="23">
        <v>125</v>
      </c>
      <c r="E147" s="126"/>
      <c r="F147" s="126"/>
      <c r="G147" s="99">
        <f>G5-G139-G142-G146-G148-G205-G208</f>
        <v>-8158793.189999992</v>
      </c>
      <c r="H147" s="99">
        <f>H5-H139-H142-H146-H148-H205-H208</f>
        <v>17708009.079999991</v>
      </c>
      <c r="I147" s="25"/>
      <c r="J147" s="25"/>
    </row>
    <row r="148" spans="2:10" ht="15" customHeight="1">
      <c r="B148" s="89" t="s">
        <v>14</v>
      </c>
      <c r="C148" s="80" t="s">
        <v>216</v>
      </c>
      <c r="D148" s="23">
        <v>126</v>
      </c>
      <c r="E148" s="126"/>
      <c r="F148" s="126"/>
      <c r="G148" s="99">
        <f>G149+G154+G162+G177+G198</f>
        <v>74611074.189999998</v>
      </c>
      <c r="H148" s="99">
        <f>H149+H154+H162+H177+H198</f>
        <v>56813215.700000003</v>
      </c>
      <c r="I148" s="25"/>
      <c r="J148" s="25"/>
    </row>
    <row r="149" spans="2:10" ht="15" customHeight="1">
      <c r="B149" s="89" t="s">
        <v>119</v>
      </c>
      <c r="C149" s="80" t="s">
        <v>266</v>
      </c>
      <c r="D149" s="23">
        <v>127</v>
      </c>
      <c r="E149" s="126"/>
      <c r="F149" s="126"/>
      <c r="G149" s="102">
        <f>SUM(G150:G153)</f>
        <v>5526657.6399999997</v>
      </c>
      <c r="H149" s="102">
        <f>SUM(H150:H153)</f>
        <v>5526657.6399999997</v>
      </c>
      <c r="I149" s="25"/>
      <c r="J149" s="25"/>
    </row>
    <row r="150" spans="2:10" ht="15" customHeight="1">
      <c r="B150" s="87" t="s">
        <v>208</v>
      </c>
      <c r="C150" s="73" t="s">
        <v>218</v>
      </c>
      <c r="D150" s="78">
        <v>128</v>
      </c>
      <c r="E150" s="126"/>
      <c r="F150" s="126"/>
      <c r="G150" s="134"/>
      <c r="H150" s="134"/>
      <c r="I150" s="25"/>
      <c r="J150" s="25"/>
    </row>
    <row r="151" spans="2:10" ht="15" customHeight="1">
      <c r="B151" s="90" t="s">
        <v>18</v>
      </c>
      <c r="C151" s="79" t="s">
        <v>217</v>
      </c>
      <c r="D151" s="78">
        <v>129</v>
      </c>
      <c r="E151" s="126"/>
      <c r="F151" s="126"/>
      <c r="G151" s="134">
        <v>4764244.26</v>
      </c>
      <c r="H151" s="134">
        <v>4764244.26</v>
      </c>
      <c r="I151" s="25"/>
      <c r="J151" s="25"/>
    </row>
    <row r="152" spans="2:10" ht="15" customHeight="1">
      <c r="B152" s="90" t="s">
        <v>19</v>
      </c>
      <c r="C152" s="73" t="s">
        <v>219</v>
      </c>
      <c r="D152" s="78">
        <v>130</v>
      </c>
      <c r="E152" s="126"/>
      <c r="F152" s="126"/>
      <c r="G152" s="134">
        <v>762413.38</v>
      </c>
      <c r="H152" s="134">
        <v>762413.38</v>
      </c>
      <c r="I152" s="25"/>
      <c r="J152" s="25"/>
    </row>
    <row r="153" spans="2:10" ht="15" customHeight="1">
      <c r="B153" s="90" t="s">
        <v>20</v>
      </c>
      <c r="C153" s="73" t="s">
        <v>220</v>
      </c>
      <c r="D153" s="78">
        <v>131</v>
      </c>
      <c r="E153" s="126"/>
      <c r="F153" s="126"/>
      <c r="G153" s="134"/>
      <c r="H153" s="134"/>
      <c r="I153" s="25"/>
      <c r="J153" s="25"/>
    </row>
    <row r="154" spans="2:10" ht="21" customHeight="1">
      <c r="B154" s="89" t="s">
        <v>121</v>
      </c>
      <c r="C154" s="80" t="s">
        <v>222</v>
      </c>
      <c r="D154" s="23">
        <v>132</v>
      </c>
      <c r="E154" s="126"/>
      <c r="F154" s="126"/>
      <c r="G154" s="99">
        <f>SUM(G155:G161)</f>
        <v>23627638.41</v>
      </c>
      <c r="H154" s="99">
        <f>SUM(H155:H161)</f>
        <v>5805296.79</v>
      </c>
      <c r="I154" s="25"/>
      <c r="J154" s="25"/>
    </row>
    <row r="155" spans="2:10" ht="25.5" customHeight="1">
      <c r="B155" s="87" t="s">
        <v>221</v>
      </c>
      <c r="C155" s="73" t="s">
        <v>223</v>
      </c>
      <c r="D155" s="78">
        <v>133</v>
      </c>
      <c r="E155" s="126"/>
      <c r="F155" s="126"/>
      <c r="G155" s="134"/>
      <c r="H155" s="134"/>
      <c r="I155" s="25"/>
      <c r="J155" s="25"/>
    </row>
    <row r="156" spans="2:10" ht="15" customHeight="1">
      <c r="B156" s="90" t="s">
        <v>18</v>
      </c>
      <c r="C156" s="73" t="s">
        <v>127</v>
      </c>
      <c r="D156" s="78">
        <v>134</v>
      </c>
      <c r="E156" s="126"/>
      <c r="F156" s="126"/>
      <c r="G156" s="134">
        <v>23627638.41</v>
      </c>
      <c r="H156" s="134">
        <v>5805296.79</v>
      </c>
      <c r="I156" s="25"/>
      <c r="J156" s="25"/>
    </row>
    <row r="157" spans="2:10" ht="15" customHeight="1">
      <c r="B157" s="90" t="s">
        <v>19</v>
      </c>
      <c r="C157" s="73" t="s">
        <v>224</v>
      </c>
      <c r="D157" s="78">
        <v>135</v>
      </c>
      <c r="E157" s="126"/>
      <c r="F157" s="126"/>
      <c r="G157" s="134"/>
      <c r="H157" s="134"/>
      <c r="I157" s="25"/>
      <c r="J157" s="25"/>
    </row>
    <row r="158" spans="2:10" ht="21.75" customHeight="1">
      <c r="B158" s="90" t="s">
        <v>20</v>
      </c>
      <c r="C158" s="73" t="s">
        <v>129</v>
      </c>
      <c r="D158" s="78">
        <v>136</v>
      </c>
      <c r="E158" s="126"/>
      <c r="F158" s="126"/>
      <c r="G158" s="134"/>
      <c r="H158" s="134"/>
      <c r="I158" s="25"/>
      <c r="J158" s="25"/>
    </row>
    <row r="159" spans="2:10" ht="15" customHeight="1">
      <c r="B159" s="90" t="s">
        <v>21</v>
      </c>
      <c r="C159" s="82" t="s">
        <v>225</v>
      </c>
      <c r="D159" s="78">
        <v>137</v>
      </c>
      <c r="E159" s="126"/>
      <c r="F159" s="126"/>
      <c r="G159" s="134"/>
      <c r="H159" s="134"/>
      <c r="I159" s="25"/>
      <c r="J159" s="25"/>
    </row>
    <row r="160" spans="2:10" ht="23.25" customHeight="1">
      <c r="B160" s="90" t="s">
        <v>22</v>
      </c>
      <c r="C160" s="73" t="s">
        <v>131</v>
      </c>
      <c r="D160" s="78">
        <v>138</v>
      </c>
      <c r="E160" s="126"/>
      <c r="F160" s="126"/>
      <c r="G160" s="134"/>
      <c r="H160" s="134"/>
      <c r="I160" s="25"/>
      <c r="J160" s="25"/>
    </row>
    <row r="161" spans="2:10" ht="22.5" customHeight="1">
      <c r="B161" s="90" t="s">
        <v>23</v>
      </c>
      <c r="C161" s="73" t="s">
        <v>132</v>
      </c>
      <c r="D161" s="78">
        <v>139</v>
      </c>
      <c r="E161" s="126"/>
      <c r="F161" s="126"/>
      <c r="G161" s="134"/>
      <c r="H161" s="134"/>
      <c r="I161" s="25"/>
      <c r="J161" s="25"/>
    </row>
    <row r="162" spans="2:10" ht="15" customHeight="1">
      <c r="B162" s="89" t="s">
        <v>123</v>
      </c>
      <c r="C162" s="80" t="s">
        <v>226</v>
      </c>
      <c r="D162" s="23">
        <v>140</v>
      </c>
      <c r="E162" s="126"/>
      <c r="F162" s="126"/>
      <c r="G162" s="99">
        <f>SUM(G163:G170)+SUM(G175:G176)</f>
        <v>516758.34</v>
      </c>
      <c r="H162" s="99">
        <f>SUM(H163:H170)+SUM(H175:H176)</f>
        <v>506279.15</v>
      </c>
      <c r="I162" s="25"/>
      <c r="J162" s="25"/>
    </row>
    <row r="163" spans="2:10" ht="15" customHeight="1">
      <c r="B163" s="87" t="s">
        <v>236</v>
      </c>
      <c r="C163" s="73" t="s">
        <v>227</v>
      </c>
      <c r="D163" s="78">
        <v>141</v>
      </c>
      <c r="E163" s="126"/>
      <c r="F163" s="126"/>
      <c r="G163" s="134"/>
      <c r="H163" s="134"/>
      <c r="I163" s="25"/>
      <c r="J163" s="25"/>
    </row>
    <row r="164" spans="2:10" ht="15" customHeight="1">
      <c r="B164" s="90" t="s">
        <v>18</v>
      </c>
      <c r="C164" s="73" t="s">
        <v>228</v>
      </c>
      <c r="D164" s="78">
        <v>142</v>
      </c>
      <c r="E164" s="126"/>
      <c r="F164" s="126"/>
      <c r="G164" s="134"/>
      <c r="H164" s="134"/>
    </row>
    <row r="165" spans="2:10" ht="15" customHeight="1">
      <c r="B165" s="90" t="s">
        <v>19</v>
      </c>
      <c r="C165" s="73" t="s">
        <v>229</v>
      </c>
      <c r="D165" s="78">
        <v>143</v>
      </c>
      <c r="E165" s="126"/>
      <c r="F165" s="126"/>
      <c r="G165" s="134"/>
      <c r="H165" s="134"/>
    </row>
    <row r="166" spans="2:10" ht="15" customHeight="1">
      <c r="B166" s="90" t="s">
        <v>20</v>
      </c>
      <c r="C166" s="73" t="s">
        <v>230</v>
      </c>
      <c r="D166" s="78">
        <v>144</v>
      </c>
      <c r="E166" s="126"/>
      <c r="F166" s="126"/>
      <c r="G166" s="134">
        <v>516758.34</v>
      </c>
      <c r="H166" s="134">
        <v>506279.15</v>
      </c>
    </row>
    <row r="167" spans="2:10" ht="15" customHeight="1">
      <c r="B167" s="90" t="s">
        <v>21</v>
      </c>
      <c r="C167" s="73" t="s">
        <v>231</v>
      </c>
      <c r="D167" s="78">
        <v>145</v>
      </c>
      <c r="E167" s="126"/>
      <c r="F167" s="126"/>
      <c r="G167" s="134"/>
      <c r="H167" s="134"/>
    </row>
    <row r="168" spans="2:10" ht="15" customHeight="1">
      <c r="B168" s="90" t="s">
        <v>22</v>
      </c>
      <c r="C168" s="91" t="s">
        <v>232</v>
      </c>
      <c r="D168" s="78">
        <v>146</v>
      </c>
      <c r="E168" s="126"/>
      <c r="F168" s="126"/>
      <c r="G168" s="134"/>
      <c r="H168" s="134"/>
    </row>
    <row r="169" spans="2:10" ht="21" customHeight="1">
      <c r="B169" s="90" t="s">
        <v>23</v>
      </c>
      <c r="C169" s="91" t="s">
        <v>233</v>
      </c>
      <c r="D169" s="78">
        <v>147</v>
      </c>
      <c r="E169" s="126"/>
      <c r="F169" s="126"/>
      <c r="G169" s="134"/>
      <c r="H169" s="134"/>
    </row>
    <row r="170" spans="2:10" ht="15" customHeight="1">
      <c r="B170" s="90" t="s">
        <v>24</v>
      </c>
      <c r="C170" s="24" t="s">
        <v>234</v>
      </c>
      <c r="D170" s="78">
        <v>148</v>
      </c>
      <c r="E170" s="127"/>
      <c r="F170" s="127"/>
      <c r="G170" s="134"/>
      <c r="H170" s="134"/>
    </row>
    <row r="171" spans="2:10" s="92" customFormat="1" ht="15" customHeight="1">
      <c r="B171" s="103" t="s">
        <v>0</v>
      </c>
      <c r="C171" s="235" t="s">
        <v>15</v>
      </c>
      <c r="D171" s="104" t="s">
        <v>2</v>
      </c>
      <c r="E171" s="105"/>
      <c r="F171" s="105"/>
      <c r="G171" s="237" t="s">
        <v>206</v>
      </c>
      <c r="H171" s="237" t="s">
        <v>61</v>
      </c>
    </row>
    <row r="172" spans="2:10" s="92" customFormat="1" ht="15" customHeight="1">
      <c r="B172" s="106" t="s">
        <v>3</v>
      </c>
      <c r="C172" s="236"/>
      <c r="D172" s="107" t="s">
        <v>4</v>
      </c>
      <c r="E172" s="108"/>
      <c r="F172" s="108"/>
      <c r="G172" s="238"/>
      <c r="H172" s="238"/>
    </row>
    <row r="173" spans="2:10" s="92" customFormat="1" ht="15" customHeight="1">
      <c r="B173" s="106"/>
      <c r="C173" s="109"/>
      <c r="D173" s="107" t="s">
        <v>5</v>
      </c>
      <c r="E173" s="110"/>
      <c r="F173" s="110"/>
      <c r="G173" s="239"/>
      <c r="H173" s="239"/>
    </row>
    <row r="174" spans="2:10" s="92" customFormat="1" ht="15" customHeight="1">
      <c r="B174" s="23" t="s">
        <v>9</v>
      </c>
      <c r="C174" s="111" t="s">
        <v>10</v>
      </c>
      <c r="D174" s="23" t="s">
        <v>11</v>
      </c>
      <c r="E174" s="112"/>
      <c r="F174" s="110"/>
      <c r="G174" s="113">
        <v>5</v>
      </c>
      <c r="H174" s="113">
        <v>6</v>
      </c>
    </row>
    <row r="175" spans="2:10" ht="15" customHeight="1">
      <c r="B175" s="90" t="s">
        <v>113</v>
      </c>
      <c r="C175" s="73" t="s">
        <v>237</v>
      </c>
      <c r="D175" s="78">
        <v>149</v>
      </c>
      <c r="E175" s="125"/>
      <c r="F175" s="125"/>
      <c r="G175" s="133"/>
      <c r="H175" s="135"/>
    </row>
    <row r="176" spans="2:10" ht="15" customHeight="1">
      <c r="B176" s="90" t="s">
        <v>114</v>
      </c>
      <c r="C176" s="73" t="s">
        <v>238</v>
      </c>
      <c r="D176" s="78">
        <v>150</v>
      </c>
      <c r="E176" s="125"/>
      <c r="F176" s="125"/>
      <c r="G176" s="135"/>
      <c r="H176" s="135"/>
    </row>
    <row r="177" spans="1:8" ht="15" customHeight="1">
      <c r="A177" s="92"/>
      <c r="B177" s="83" t="s">
        <v>145</v>
      </c>
      <c r="C177" s="80" t="s">
        <v>239</v>
      </c>
      <c r="D177" s="23">
        <v>151</v>
      </c>
      <c r="E177" s="125"/>
      <c r="F177" s="125"/>
      <c r="G177" s="100">
        <f>SUM(G178:G197)</f>
        <v>44940019.800000004</v>
      </c>
      <c r="H177" s="100">
        <f>SUM(H178:H197)</f>
        <v>44974982.120000005</v>
      </c>
    </row>
    <row r="178" spans="1:8" ht="15" customHeight="1">
      <c r="B178" s="87" t="s">
        <v>235</v>
      </c>
      <c r="C178" s="73" t="s">
        <v>62</v>
      </c>
      <c r="D178" s="78">
        <v>152</v>
      </c>
      <c r="E178" s="125"/>
      <c r="F178" s="125"/>
      <c r="G178" s="135">
        <v>42219240.560000002</v>
      </c>
      <c r="H178" s="135">
        <v>42272749.170000002</v>
      </c>
    </row>
    <row r="179" spans="1:8" ht="15" customHeight="1">
      <c r="B179" s="90" t="s">
        <v>18</v>
      </c>
      <c r="C179" s="73" t="s">
        <v>242</v>
      </c>
      <c r="D179" s="78">
        <v>153</v>
      </c>
      <c r="E179" s="125"/>
      <c r="F179" s="125"/>
      <c r="G179" s="135"/>
      <c r="H179" s="135"/>
    </row>
    <row r="180" spans="1:8" ht="15" customHeight="1">
      <c r="B180" s="90" t="s">
        <v>19</v>
      </c>
      <c r="C180" s="73" t="s">
        <v>243</v>
      </c>
      <c r="D180" s="78">
        <v>154</v>
      </c>
      <c r="E180" s="125"/>
      <c r="F180" s="125"/>
      <c r="G180" s="135"/>
      <c r="H180" s="135"/>
    </row>
    <row r="181" spans="1:8" ht="15" customHeight="1">
      <c r="B181" s="90" t="s">
        <v>20</v>
      </c>
      <c r="C181" s="73" t="s">
        <v>244</v>
      </c>
      <c r="D181" s="78">
        <v>155</v>
      </c>
      <c r="E181" s="125"/>
      <c r="F181" s="125"/>
      <c r="G181" s="135">
        <v>1350230.33</v>
      </c>
      <c r="H181" s="135">
        <v>1343067.15</v>
      </c>
    </row>
    <row r="182" spans="1:8" ht="15" customHeight="1">
      <c r="B182" s="90" t="s">
        <v>21</v>
      </c>
      <c r="C182" s="57" t="s">
        <v>245</v>
      </c>
      <c r="D182" s="78">
        <v>156</v>
      </c>
      <c r="E182" s="125"/>
      <c r="F182" s="125"/>
      <c r="G182" s="135">
        <v>0.06</v>
      </c>
      <c r="H182" s="135">
        <v>0.06</v>
      </c>
    </row>
    <row r="183" spans="1:8" ht="15" customHeight="1">
      <c r="B183" s="90" t="s">
        <v>22</v>
      </c>
      <c r="C183" s="15" t="s">
        <v>231</v>
      </c>
      <c r="D183" s="78">
        <v>157</v>
      </c>
      <c r="E183" s="125"/>
      <c r="F183" s="125"/>
      <c r="G183" s="135"/>
      <c r="H183" s="135"/>
    </row>
    <row r="184" spans="1:8" ht="21" customHeight="1">
      <c r="B184" s="90" t="s">
        <v>23</v>
      </c>
      <c r="C184" s="94" t="s">
        <v>233</v>
      </c>
      <c r="D184" s="78">
        <v>158</v>
      </c>
      <c r="E184" s="125"/>
      <c r="F184" s="125"/>
      <c r="G184" s="135"/>
      <c r="H184" s="135"/>
    </row>
    <row r="185" spans="1:8" ht="15" customHeight="1">
      <c r="B185" s="90" t="s">
        <v>24</v>
      </c>
      <c r="C185" s="15" t="s">
        <v>234</v>
      </c>
      <c r="D185" s="78">
        <v>159</v>
      </c>
      <c r="E185" s="125"/>
      <c r="F185" s="125"/>
      <c r="G185" s="135"/>
      <c r="H185" s="135"/>
    </row>
    <row r="186" spans="1:8" ht="15" customHeight="1">
      <c r="B186" s="90" t="s">
        <v>113</v>
      </c>
      <c r="C186" s="57" t="s">
        <v>237</v>
      </c>
      <c r="D186" s="78">
        <v>160</v>
      </c>
      <c r="E186" s="125"/>
      <c r="F186" s="125"/>
      <c r="G186" s="135">
        <v>241872.3</v>
      </c>
      <c r="H186" s="135">
        <v>158778.75</v>
      </c>
    </row>
    <row r="187" spans="1:8" ht="21" customHeight="1">
      <c r="B187" s="90" t="s">
        <v>114</v>
      </c>
      <c r="C187" s="73" t="s">
        <v>67</v>
      </c>
      <c r="D187" s="78">
        <v>161</v>
      </c>
      <c r="E187" s="125"/>
      <c r="F187" s="125"/>
      <c r="G187" s="135"/>
      <c r="H187" s="135"/>
    </row>
    <row r="188" spans="1:8" ht="15" customHeight="1">
      <c r="B188" s="90" t="s">
        <v>115</v>
      </c>
      <c r="C188" s="73" t="s">
        <v>68</v>
      </c>
      <c r="D188" s="78">
        <v>162</v>
      </c>
      <c r="E188" s="125"/>
      <c r="F188" s="125"/>
      <c r="G188" s="135"/>
      <c r="H188" s="135"/>
    </row>
    <row r="189" spans="1:8" ht="15" customHeight="1">
      <c r="B189" s="90" t="s">
        <v>116</v>
      </c>
      <c r="C189" s="73" t="s">
        <v>63</v>
      </c>
      <c r="D189" s="78">
        <v>163</v>
      </c>
      <c r="E189" s="125"/>
      <c r="F189" s="125"/>
      <c r="G189" s="135"/>
      <c r="H189" s="135"/>
    </row>
    <row r="190" spans="1:8" ht="15" customHeight="1">
      <c r="B190" s="90" t="s">
        <v>143</v>
      </c>
      <c r="C190" s="73" t="s">
        <v>64</v>
      </c>
      <c r="D190" s="78">
        <v>164</v>
      </c>
      <c r="E190" s="125"/>
      <c r="F190" s="125"/>
      <c r="G190" s="135">
        <v>5589.53</v>
      </c>
      <c r="H190" s="135">
        <v>3214.99</v>
      </c>
    </row>
    <row r="191" spans="1:8" ht="23.25" customHeight="1">
      <c r="B191" s="90" t="s">
        <v>154</v>
      </c>
      <c r="C191" s="73" t="s">
        <v>65</v>
      </c>
      <c r="D191" s="78">
        <v>165</v>
      </c>
      <c r="E191" s="125"/>
      <c r="F191" s="125"/>
      <c r="G191" s="135">
        <v>898405.87</v>
      </c>
      <c r="H191" s="135">
        <v>948951.3</v>
      </c>
    </row>
    <row r="192" spans="1:8" ht="15" customHeight="1">
      <c r="B192" s="90" t="s">
        <v>155</v>
      </c>
      <c r="C192" s="73" t="s">
        <v>53</v>
      </c>
      <c r="D192" s="78">
        <v>166</v>
      </c>
      <c r="E192" s="125"/>
      <c r="F192" s="125"/>
      <c r="G192" s="135"/>
      <c r="H192" s="135"/>
    </row>
    <row r="193" spans="1:8" ht="15" customHeight="1">
      <c r="B193" s="90" t="s">
        <v>156</v>
      </c>
      <c r="C193" s="73" t="s">
        <v>54</v>
      </c>
      <c r="D193" s="78">
        <v>167</v>
      </c>
      <c r="E193" s="125"/>
      <c r="F193" s="125"/>
      <c r="G193" s="135">
        <v>175484.95</v>
      </c>
      <c r="H193" s="135">
        <v>179401.21</v>
      </c>
    </row>
    <row r="194" spans="1:8" ht="15" customHeight="1">
      <c r="B194" s="90" t="s">
        <v>157</v>
      </c>
      <c r="C194" s="73" t="s">
        <v>55</v>
      </c>
      <c r="D194" s="78">
        <v>168</v>
      </c>
      <c r="E194" s="125"/>
      <c r="F194" s="125"/>
      <c r="G194" s="135">
        <v>49196.2</v>
      </c>
      <c r="H194" s="135">
        <v>68819.490000000005</v>
      </c>
    </row>
    <row r="195" spans="1:8" ht="15" customHeight="1">
      <c r="B195" s="90" t="s">
        <v>158</v>
      </c>
      <c r="C195" s="73" t="s">
        <v>66</v>
      </c>
      <c r="D195" s="78">
        <v>169</v>
      </c>
      <c r="E195" s="125"/>
      <c r="F195" s="125"/>
      <c r="G195" s="135"/>
      <c r="H195" s="135"/>
    </row>
    <row r="196" spans="1:8" ht="15" customHeight="1">
      <c r="B196" s="90" t="s">
        <v>159</v>
      </c>
      <c r="C196" s="73" t="s">
        <v>246</v>
      </c>
      <c r="D196" s="78">
        <v>170</v>
      </c>
      <c r="E196" s="125"/>
      <c r="F196" s="125"/>
      <c r="G196" s="135"/>
      <c r="H196" s="135"/>
    </row>
    <row r="197" spans="1:8" ht="15" customHeight="1">
      <c r="B197" s="90" t="s">
        <v>160</v>
      </c>
      <c r="C197" s="57" t="s">
        <v>247</v>
      </c>
      <c r="D197" s="78">
        <v>171</v>
      </c>
      <c r="E197" s="125"/>
      <c r="F197" s="125"/>
      <c r="G197" s="135"/>
      <c r="H197" s="135"/>
    </row>
    <row r="198" spans="1:8" ht="15" customHeight="1">
      <c r="A198" s="92"/>
      <c r="B198" s="83" t="s">
        <v>171</v>
      </c>
      <c r="C198" s="80" t="s">
        <v>248</v>
      </c>
      <c r="D198" s="23">
        <v>172</v>
      </c>
      <c r="E198" s="125"/>
      <c r="F198" s="125"/>
      <c r="G198" s="100">
        <f>SUM(G199:G204)</f>
        <v>0</v>
      </c>
      <c r="H198" s="100">
        <f>SUM(H199:H204)</f>
        <v>0</v>
      </c>
    </row>
    <row r="199" spans="1:8" ht="15" customHeight="1">
      <c r="B199" s="87" t="s">
        <v>240</v>
      </c>
      <c r="C199" s="24" t="s">
        <v>249</v>
      </c>
      <c r="D199" s="78">
        <v>173</v>
      </c>
      <c r="E199" s="125"/>
      <c r="F199" s="125"/>
      <c r="G199" s="135"/>
      <c r="H199" s="135"/>
    </row>
    <row r="200" spans="1:8" ht="15" customHeight="1">
      <c r="B200" s="90" t="s">
        <v>18</v>
      </c>
      <c r="C200" s="24" t="s">
        <v>250</v>
      </c>
      <c r="D200" s="78">
        <v>174</v>
      </c>
      <c r="E200" s="125"/>
      <c r="F200" s="125"/>
      <c r="G200" s="135"/>
      <c r="H200" s="135"/>
    </row>
    <row r="201" spans="1:8" ht="15" customHeight="1">
      <c r="A201" s="93"/>
      <c r="B201" s="81" t="s">
        <v>19</v>
      </c>
      <c r="C201" s="91" t="s">
        <v>251</v>
      </c>
      <c r="D201" s="78">
        <v>175</v>
      </c>
      <c r="E201" s="125"/>
      <c r="F201" s="125"/>
      <c r="G201" s="135"/>
      <c r="H201" s="135"/>
    </row>
    <row r="202" spans="1:8" ht="15" customHeight="1">
      <c r="B202" s="90" t="s">
        <v>20</v>
      </c>
      <c r="C202" s="73" t="s">
        <v>252</v>
      </c>
      <c r="D202" s="78">
        <v>176</v>
      </c>
      <c r="E202" s="125"/>
      <c r="F202" s="125"/>
      <c r="G202" s="135"/>
      <c r="H202" s="135"/>
    </row>
    <row r="203" spans="1:8" ht="24" customHeight="1">
      <c r="B203" s="90" t="s">
        <v>21</v>
      </c>
      <c r="C203" s="73" t="s">
        <v>253</v>
      </c>
      <c r="D203" s="78">
        <v>177</v>
      </c>
      <c r="E203" s="125"/>
      <c r="F203" s="125"/>
      <c r="G203" s="135"/>
      <c r="H203" s="135"/>
    </row>
    <row r="204" spans="1:8" ht="24" customHeight="1">
      <c r="B204" s="90" t="s">
        <v>22</v>
      </c>
      <c r="C204" s="73" t="s">
        <v>254</v>
      </c>
      <c r="D204" s="78">
        <v>178</v>
      </c>
      <c r="E204" s="125"/>
      <c r="F204" s="125"/>
      <c r="G204" s="135"/>
      <c r="H204" s="135"/>
    </row>
    <row r="205" spans="1:8" ht="15" customHeight="1">
      <c r="A205" s="92"/>
      <c r="B205" s="83" t="s">
        <v>199</v>
      </c>
      <c r="C205" s="80" t="s">
        <v>255</v>
      </c>
      <c r="D205" s="23">
        <v>179</v>
      </c>
      <c r="E205" s="125"/>
      <c r="F205" s="125"/>
      <c r="G205" s="100">
        <f>SUM(G206:G207)</f>
        <v>1032531.65</v>
      </c>
      <c r="H205" s="100">
        <f>SUM(H206:H207)</f>
        <v>220106.18</v>
      </c>
    </row>
    <row r="206" spans="1:8" ht="15" customHeight="1">
      <c r="B206" s="87" t="s">
        <v>200</v>
      </c>
      <c r="C206" s="73" t="s">
        <v>16</v>
      </c>
      <c r="D206" s="78">
        <v>180</v>
      </c>
      <c r="E206" s="125"/>
      <c r="F206" s="125"/>
      <c r="G206" s="135"/>
      <c r="H206" s="135"/>
    </row>
    <row r="207" spans="1:8" ht="15" customHeight="1">
      <c r="B207" s="90" t="s">
        <v>18</v>
      </c>
      <c r="C207" s="73" t="s">
        <v>17</v>
      </c>
      <c r="D207" s="78">
        <v>181</v>
      </c>
      <c r="E207" s="125"/>
      <c r="F207" s="125"/>
      <c r="G207" s="135">
        <v>1032531.65</v>
      </c>
      <c r="H207" s="135">
        <v>220106.18</v>
      </c>
    </row>
    <row r="208" spans="1:8" ht="20.25" customHeight="1">
      <c r="A208" s="92"/>
      <c r="B208" s="23" t="s">
        <v>201</v>
      </c>
      <c r="C208" s="37" t="s">
        <v>256</v>
      </c>
      <c r="D208" s="78">
        <v>182</v>
      </c>
      <c r="E208" s="125"/>
      <c r="F208" s="125"/>
      <c r="G208" s="135"/>
      <c r="H208" s="135"/>
    </row>
    <row r="209" spans="1:8" ht="15" customHeight="1">
      <c r="A209" s="92"/>
      <c r="B209" s="75"/>
      <c r="C209" s="59" t="s">
        <v>241</v>
      </c>
      <c r="D209" s="23">
        <v>999</v>
      </c>
      <c r="E209" s="125"/>
      <c r="F209" s="125"/>
      <c r="G209" s="100">
        <f>SUM(G175:G208)+SUM(G137:G170)</f>
        <v>184149687.51000008</v>
      </c>
      <c r="H209" s="100">
        <f>SUM(H175:H208)+SUM(H137:H170)</f>
        <v>213988186.22000003</v>
      </c>
    </row>
  </sheetData>
  <dataConsolidate/>
  <mergeCells count="14">
    <mergeCell ref="C67:C68"/>
    <mergeCell ref="E67:G68"/>
    <mergeCell ref="C1:C2"/>
    <mergeCell ref="E1:G2"/>
    <mergeCell ref="C34:C35"/>
    <mergeCell ref="E34:G35"/>
    <mergeCell ref="C102:C103"/>
    <mergeCell ref="C133:C134"/>
    <mergeCell ref="C171:C172"/>
    <mergeCell ref="H133:H135"/>
    <mergeCell ref="G133:G135"/>
    <mergeCell ref="G171:G173"/>
    <mergeCell ref="H171:H173"/>
    <mergeCell ref="E102:G103"/>
  </mergeCells>
  <phoneticPr fontId="0" type="noConversion"/>
  <printOptions horizontalCentered="1" gridLinesSet="0"/>
  <pageMargins left="0.39370078740157483" right="0.19685039370078741" top="0.74" bottom="0.55118110236220474" header="0.25" footer="0.31496062992125984"/>
  <pageSetup paperSize="9" orientation="landscape" horizontalDpi="180" verticalDpi="4294967292" r:id="rId1"/>
  <headerFooter alignWithMargins="0">
    <oddHeader>&amp;L&amp;BXXX&amp;B
FNsP FDR Banska Bystrica&amp;R&amp;D
janciarova
Strana &amp;P</oddHeader>
  </headerFooter>
  <rowBreaks count="5" manualBreakCount="5">
    <brk id="33" max="16383" man="1"/>
    <brk id="66" max="16383" man="1"/>
    <brk id="101" max="16383" man="1"/>
    <brk id="132" max="16383" man="1"/>
    <brk id="17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H53"/>
  <sheetViews>
    <sheetView showGridLines="0" topLeftCell="A4" workbookViewId="0">
      <selection activeCell="AJ51" sqref="AJ51"/>
    </sheetView>
  </sheetViews>
  <sheetFormatPr defaultRowHeight="12.75"/>
  <cols>
    <col min="1" max="1" width="1.83203125" style="4" customWidth="1"/>
    <col min="2" max="28" width="3.33203125" style="4" customWidth="1"/>
    <col min="29" max="30" width="3.83203125" style="4" customWidth="1"/>
    <col min="31" max="31" width="5.1640625" style="4" customWidth="1"/>
    <col min="32" max="32" width="4.83203125" style="4" customWidth="1"/>
    <col min="33" max="38" width="3" style="4" customWidth="1"/>
    <col min="39" max="16384" width="9.33203125" style="4"/>
  </cols>
  <sheetData>
    <row r="1" spans="2:34" ht="15.75" customHeight="1">
      <c r="H1" s="251" t="s">
        <v>82</v>
      </c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7"/>
      <c r="AG1" s="7"/>
      <c r="AH1" s="7"/>
    </row>
    <row r="2" spans="2:34" ht="15.75">
      <c r="N2" s="1"/>
      <c r="O2" s="1"/>
      <c r="P2" s="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7"/>
      <c r="AE2" s="7"/>
      <c r="AF2" s="7"/>
      <c r="AG2" s="7"/>
      <c r="AH2" s="7"/>
    </row>
    <row r="3" spans="2:34">
      <c r="Q3" s="3"/>
      <c r="R3" s="5"/>
      <c r="S3" s="253" t="s">
        <v>81</v>
      </c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5"/>
      <c r="AF3" s="7"/>
      <c r="AG3" s="7"/>
      <c r="AH3" s="7"/>
    </row>
    <row r="5" spans="2:34" ht="12.75" customHeight="1">
      <c r="H5" s="256" t="s">
        <v>69</v>
      </c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</row>
    <row r="6" spans="2:34" ht="12.75" customHeight="1"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</row>
    <row r="8" spans="2:34" ht="12.75" customHeight="1">
      <c r="I8" s="252" t="s">
        <v>320</v>
      </c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</row>
    <row r="9" spans="2:34" ht="24.75" customHeight="1"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34">
      <c r="B10" s="4" t="s">
        <v>83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34" ht="7.5" customHeight="1"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34">
      <c r="B12" s="8" t="s">
        <v>274</v>
      </c>
      <c r="C12" s="52" t="s">
        <v>84</v>
      </c>
      <c r="D12" s="4" t="s">
        <v>85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34" s="7" customFormat="1" ht="8.25" customHeight="1">
      <c r="C13" s="5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2:34">
      <c r="B14" s="8"/>
      <c r="C14" s="52" t="s">
        <v>84</v>
      </c>
      <c r="D14" s="4" t="s">
        <v>86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34" ht="16.5" customHeight="1"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34">
      <c r="B16" s="4" t="s">
        <v>87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32" ht="6" customHeight="1"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32">
      <c r="D18" s="259" t="s">
        <v>89</v>
      </c>
      <c r="E18" s="259"/>
      <c r="F18" s="259"/>
      <c r="G18" s="260" t="s">
        <v>90</v>
      </c>
      <c r="H18" s="260"/>
      <c r="I18" s="260"/>
      <c r="J18" s="260"/>
      <c r="K18" s="2"/>
      <c r="L18" s="2"/>
      <c r="M18" s="2"/>
      <c r="N18" s="2"/>
      <c r="O18" s="2"/>
      <c r="R18" s="259" t="s">
        <v>89</v>
      </c>
      <c r="S18" s="259"/>
      <c r="T18" s="259"/>
      <c r="U18" s="260" t="s">
        <v>90</v>
      </c>
      <c r="V18" s="260"/>
      <c r="W18" s="260"/>
      <c r="X18" s="260"/>
    </row>
    <row r="19" spans="2:32" ht="6.75" customHeight="1">
      <c r="G19" s="2"/>
      <c r="H19" s="2"/>
      <c r="I19" s="2"/>
      <c r="J19" s="2"/>
      <c r="K19" s="2"/>
      <c r="L19" s="2"/>
      <c r="M19" s="2"/>
      <c r="N19" s="2"/>
      <c r="O19" s="2"/>
      <c r="U19" s="2"/>
      <c r="V19" s="2"/>
      <c r="W19" s="2"/>
      <c r="X19" s="2"/>
    </row>
    <row r="20" spans="2:32">
      <c r="B20" s="4" t="s">
        <v>88</v>
      </c>
      <c r="D20" s="181">
        <v>0</v>
      </c>
      <c r="E20" s="181">
        <v>1</v>
      </c>
      <c r="F20" s="182"/>
      <c r="G20" s="183">
        <v>2</v>
      </c>
      <c r="H20" s="183">
        <v>0</v>
      </c>
      <c r="I20" s="183">
        <v>1</v>
      </c>
      <c r="J20" s="183">
        <v>7</v>
      </c>
      <c r="K20" s="184"/>
      <c r="L20" s="2"/>
      <c r="M20" s="2"/>
      <c r="N20" s="2"/>
      <c r="O20" s="2"/>
      <c r="P20" s="4" t="s">
        <v>91</v>
      </c>
      <c r="R20" s="181">
        <v>0</v>
      </c>
      <c r="S20" s="181">
        <v>4</v>
      </c>
      <c r="T20" s="182"/>
      <c r="U20" s="183">
        <v>2</v>
      </c>
      <c r="V20" s="183">
        <v>0</v>
      </c>
      <c r="W20" s="183">
        <v>1</v>
      </c>
      <c r="X20" s="183">
        <v>7</v>
      </c>
      <c r="Y20" s="182"/>
    </row>
    <row r="22" spans="2:32">
      <c r="B22" s="258" t="s">
        <v>70</v>
      </c>
      <c r="C22" s="258"/>
      <c r="D22" s="258"/>
      <c r="P22" s="3"/>
      <c r="Q22" s="3"/>
      <c r="R22" s="3"/>
      <c r="S22" s="3"/>
      <c r="T22" s="3"/>
      <c r="U22" s="3"/>
      <c r="V22" s="3"/>
      <c r="W22" s="3"/>
      <c r="X22" s="3"/>
      <c r="AA22" s="7"/>
    </row>
    <row r="23" spans="2:32" ht="9" customHeight="1">
      <c r="P23" s="3"/>
      <c r="Q23" s="3"/>
      <c r="R23" s="3"/>
      <c r="S23" s="3"/>
      <c r="T23" s="3"/>
      <c r="U23" s="3"/>
      <c r="V23" s="3"/>
      <c r="W23" s="3"/>
      <c r="X23" s="3"/>
      <c r="Y23" s="7"/>
    </row>
    <row r="24" spans="2:32">
      <c r="B24" s="185">
        <v>0</v>
      </c>
      <c r="C24" s="185">
        <v>0</v>
      </c>
      <c r="D24" s="185">
        <v>1</v>
      </c>
      <c r="E24" s="185">
        <v>6</v>
      </c>
      <c r="F24" s="185">
        <v>5</v>
      </c>
      <c r="G24" s="185">
        <v>5</v>
      </c>
      <c r="H24" s="185">
        <v>4</v>
      </c>
      <c r="I24" s="185">
        <v>9</v>
      </c>
      <c r="J24" s="182"/>
      <c r="K24" s="186"/>
      <c r="L24" s="7"/>
      <c r="M24" s="7"/>
      <c r="N24" s="7"/>
      <c r="O24" s="7"/>
      <c r="P24" s="5"/>
      <c r="Q24" s="5"/>
      <c r="R24" s="5"/>
      <c r="S24" s="5"/>
      <c r="T24" s="5"/>
      <c r="U24" s="5"/>
      <c r="V24" s="5"/>
      <c r="W24" s="5"/>
      <c r="X24" s="5"/>
      <c r="Y24" s="7"/>
      <c r="Z24" s="7"/>
      <c r="AA24" s="7"/>
      <c r="AB24" s="7"/>
      <c r="AC24" s="7"/>
      <c r="AD24" s="7"/>
      <c r="AE24" s="7"/>
      <c r="AF24" s="7"/>
    </row>
    <row r="25" spans="2:32">
      <c r="S25" s="258"/>
      <c r="T25" s="258"/>
      <c r="U25" s="258"/>
      <c r="V25" s="258"/>
      <c r="W25" s="258"/>
      <c r="X25" s="258"/>
      <c r="Y25" s="258"/>
      <c r="Z25" s="258"/>
      <c r="AA25" s="258"/>
      <c r="AC25" s="7"/>
    </row>
    <row r="26" spans="2:32">
      <c r="B26" s="249" t="s">
        <v>71</v>
      </c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</row>
    <row r="27" spans="2:32" ht="9.75" customHeight="1"/>
    <row r="28" spans="2:32" ht="14.25">
      <c r="B28" s="187" t="s">
        <v>275</v>
      </c>
      <c r="C28" s="187" t="s">
        <v>9</v>
      </c>
      <c r="D28" s="187" t="s">
        <v>276</v>
      </c>
      <c r="E28" s="187" t="s">
        <v>277</v>
      </c>
      <c r="F28" s="187" t="s">
        <v>278</v>
      </c>
      <c r="G28" s="187" t="s">
        <v>279</v>
      </c>
      <c r="H28" s="187" t="s">
        <v>280</v>
      </c>
      <c r="I28" s="187" t="s">
        <v>281</v>
      </c>
      <c r="J28" s="187"/>
      <c r="K28" s="187" t="s">
        <v>280</v>
      </c>
      <c r="L28" s="187" t="s">
        <v>282</v>
      </c>
      <c r="M28" s="187" t="s">
        <v>283</v>
      </c>
      <c r="N28" s="187" t="s">
        <v>284</v>
      </c>
      <c r="O28" s="187" t="s">
        <v>11</v>
      </c>
      <c r="P28" s="187" t="s">
        <v>280</v>
      </c>
      <c r="Q28" s="187" t="s">
        <v>285</v>
      </c>
      <c r="R28" s="187" t="s">
        <v>11</v>
      </c>
      <c r="S28" s="187" t="s">
        <v>286</v>
      </c>
      <c r="T28" s="187"/>
      <c r="U28" s="187"/>
      <c r="V28" s="187"/>
      <c r="W28" s="187"/>
      <c r="X28" s="187"/>
      <c r="Y28" s="187"/>
      <c r="Z28" s="187"/>
      <c r="AA28" s="187"/>
      <c r="AB28" s="187"/>
      <c r="AC28" s="8"/>
      <c r="AD28" s="8"/>
      <c r="AE28" s="8"/>
      <c r="AF28" s="8"/>
    </row>
    <row r="29" spans="2:32" ht="14.25">
      <c r="B29" s="187" t="s">
        <v>287</v>
      </c>
      <c r="C29" s="187"/>
      <c r="D29" s="187" t="s">
        <v>288</v>
      </c>
      <c r="E29" s="187" t="s">
        <v>284</v>
      </c>
      <c r="F29" s="187" t="s">
        <v>278</v>
      </c>
      <c r="G29" s="187" t="s">
        <v>285</v>
      </c>
      <c r="H29" s="187" t="s">
        <v>276</v>
      </c>
      <c r="I29" s="187" t="s">
        <v>278</v>
      </c>
      <c r="J29" s="187" t="s">
        <v>285</v>
      </c>
      <c r="K29" s="187" t="s">
        <v>280</v>
      </c>
      <c r="L29" s="187" t="s">
        <v>285</v>
      </c>
      <c r="M29" s="187" t="s">
        <v>276</v>
      </c>
      <c r="N29" s="187" t="s">
        <v>284</v>
      </c>
      <c r="O29" s="187" t="s">
        <v>277</v>
      </c>
      <c r="P29" s="187"/>
      <c r="Q29" s="187" t="s">
        <v>289</v>
      </c>
      <c r="R29" s="187" t="s">
        <v>201</v>
      </c>
      <c r="S29" s="187" t="s">
        <v>290</v>
      </c>
      <c r="T29" s="187" t="s">
        <v>284</v>
      </c>
      <c r="U29" s="187" t="s">
        <v>284</v>
      </c>
      <c r="V29" s="187" t="s">
        <v>291</v>
      </c>
      <c r="W29" s="187" t="s">
        <v>282</v>
      </c>
      <c r="X29" s="187" t="s">
        <v>292</v>
      </c>
      <c r="Y29" s="187" t="s">
        <v>282</v>
      </c>
      <c r="Z29" s="187" t="s">
        <v>278</v>
      </c>
      <c r="AA29" s="187" t="s">
        <v>279</v>
      </c>
      <c r="AB29" s="187" t="s">
        <v>9</v>
      </c>
      <c r="AC29" s="8"/>
      <c r="AD29" s="8"/>
      <c r="AE29" s="8"/>
      <c r="AF29" s="8"/>
    </row>
    <row r="30" spans="2:3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2:32">
      <c r="B31" s="261" t="s">
        <v>72</v>
      </c>
      <c r="C31" s="261"/>
      <c r="D31" s="261"/>
      <c r="E31" s="261"/>
      <c r="F31" s="261"/>
      <c r="G31" s="261"/>
      <c r="H31" s="261"/>
      <c r="I31" s="258"/>
      <c r="J31" s="258"/>
    </row>
    <row r="32" spans="2:32">
      <c r="B32" s="262" t="s">
        <v>73</v>
      </c>
      <c r="C32" s="262"/>
      <c r="D32" s="262"/>
      <c r="E32" s="262"/>
      <c r="F32" s="262"/>
      <c r="G32" s="262"/>
      <c r="H32" s="262"/>
    </row>
    <row r="33" spans="2:32" ht="14.25">
      <c r="B33" s="187" t="s">
        <v>293</v>
      </c>
      <c r="C33" s="187" t="s">
        <v>281</v>
      </c>
      <c r="D33" s="187" t="s">
        <v>283</v>
      </c>
      <c r="E33" s="187" t="s">
        <v>294</v>
      </c>
      <c r="F33" s="187" t="s">
        <v>295</v>
      </c>
      <c r="G33" s="187" t="s">
        <v>294</v>
      </c>
      <c r="H33" s="187" t="s">
        <v>296</v>
      </c>
      <c r="I33" s="187" t="s">
        <v>292</v>
      </c>
      <c r="J33" s="187" t="s">
        <v>284</v>
      </c>
      <c r="K33" s="187" t="s">
        <v>10</v>
      </c>
      <c r="L33" s="187" t="s">
        <v>284</v>
      </c>
      <c r="M33" s="187" t="s">
        <v>297</v>
      </c>
      <c r="N33" s="187" t="s">
        <v>277</v>
      </c>
      <c r="O33" s="187"/>
      <c r="P33" s="187">
        <v>1</v>
      </c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9"/>
      <c r="AB33" s="9"/>
      <c r="AC33" s="9"/>
      <c r="AD33" s="9"/>
      <c r="AE33" s="9"/>
      <c r="AF33" s="8"/>
    </row>
    <row r="34" spans="2:32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2:32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2:32" s="11" customFormat="1">
      <c r="B36" s="262" t="s">
        <v>74</v>
      </c>
      <c r="C36" s="262"/>
      <c r="D36" s="262"/>
      <c r="E36" s="262"/>
      <c r="F36" s="12"/>
      <c r="G36" s="12"/>
      <c r="H36" s="12"/>
      <c r="I36" s="262" t="s">
        <v>75</v>
      </c>
      <c r="J36" s="262"/>
      <c r="K36" s="262"/>
      <c r="L36" s="262"/>
      <c r="M36" s="262"/>
      <c r="N36" s="262"/>
      <c r="O36" s="262"/>
      <c r="P36" s="262"/>
      <c r="Q36" s="262"/>
      <c r="R36" s="26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2:32" ht="14.25">
      <c r="B37" s="187">
        <v>9</v>
      </c>
      <c r="C37" s="187">
        <v>7</v>
      </c>
      <c r="D37" s="187">
        <v>5</v>
      </c>
      <c r="E37" s="187">
        <v>1</v>
      </c>
      <c r="F37" s="187">
        <v>7</v>
      </c>
      <c r="G37" s="7"/>
      <c r="H37" s="7"/>
      <c r="I37" s="187" t="s">
        <v>298</v>
      </c>
      <c r="J37" s="187" t="s">
        <v>9</v>
      </c>
      <c r="K37" s="187" t="s">
        <v>280</v>
      </c>
      <c r="L37" s="187" t="s">
        <v>291</v>
      </c>
      <c r="M37" s="187" t="s">
        <v>276</v>
      </c>
      <c r="N37" s="187" t="s">
        <v>281</v>
      </c>
      <c r="O37" s="188"/>
      <c r="P37" s="187" t="s">
        <v>298</v>
      </c>
      <c r="Q37" s="187" t="s">
        <v>299</v>
      </c>
      <c r="R37" s="187" t="s">
        <v>291</v>
      </c>
      <c r="S37" s="187" t="s">
        <v>279</v>
      </c>
      <c r="T37" s="187" t="s">
        <v>300</v>
      </c>
      <c r="U37" s="187" t="s">
        <v>285</v>
      </c>
      <c r="V37" s="187" t="s">
        <v>11</v>
      </c>
      <c r="W37" s="187" t="s">
        <v>9</v>
      </c>
      <c r="X37" s="188"/>
      <c r="Y37" s="188"/>
      <c r="Z37" s="188"/>
      <c r="AA37" s="8"/>
      <c r="AB37" s="8"/>
      <c r="AC37" s="8"/>
      <c r="AD37" s="8"/>
      <c r="AE37" s="8"/>
      <c r="AF37" s="8"/>
    </row>
    <row r="39" spans="2:32" s="11" customFormat="1">
      <c r="B39" s="250" t="s">
        <v>76</v>
      </c>
      <c r="C39" s="250"/>
      <c r="D39" s="250"/>
      <c r="E39" s="250"/>
      <c r="F39" s="250"/>
      <c r="G39" s="250"/>
      <c r="H39" s="250"/>
      <c r="I39" s="250"/>
      <c r="J39" s="250"/>
      <c r="K39" s="250"/>
      <c r="V39" s="250" t="s">
        <v>77</v>
      </c>
      <c r="W39" s="250"/>
      <c r="X39" s="250"/>
      <c r="Y39" s="250"/>
      <c r="Z39" s="250"/>
      <c r="AA39" s="250"/>
      <c r="AB39" s="250"/>
      <c r="AC39" s="250"/>
      <c r="AD39" s="250"/>
      <c r="AE39" s="250"/>
    </row>
    <row r="40" spans="2:32" ht="14.25">
      <c r="B40" s="187">
        <v>0</v>
      </c>
      <c r="C40" s="187">
        <v>4</v>
      </c>
      <c r="D40" s="187">
        <v>8</v>
      </c>
      <c r="E40" s="187"/>
      <c r="F40" s="187">
        <v>4</v>
      </c>
      <c r="G40" s="187">
        <v>4</v>
      </c>
      <c r="H40" s="187">
        <v>1</v>
      </c>
      <c r="I40" s="187">
        <v>2</v>
      </c>
      <c r="J40" s="187">
        <v>1</v>
      </c>
      <c r="K40" s="187">
        <v>0</v>
      </c>
      <c r="L40" s="187">
        <v>0</v>
      </c>
      <c r="M40" s="187"/>
      <c r="N40" s="8"/>
      <c r="O40" s="8"/>
      <c r="V40" s="187">
        <v>4</v>
      </c>
      <c r="W40" s="187">
        <v>1</v>
      </c>
      <c r="X40" s="187">
        <v>3</v>
      </c>
      <c r="Y40" s="187">
        <v>7</v>
      </c>
      <c r="Z40" s="187">
        <v>2</v>
      </c>
      <c r="AA40" s="187">
        <v>4</v>
      </c>
      <c r="AB40" s="187">
        <v>0</v>
      </c>
      <c r="AC40" s="8"/>
    </row>
    <row r="41" spans="2:32">
      <c r="B41" s="7"/>
      <c r="C41" s="7"/>
      <c r="D41" s="7"/>
      <c r="E41" s="7"/>
      <c r="F41" s="7"/>
      <c r="G41" s="7"/>
      <c r="H41" s="7"/>
      <c r="V41" s="7"/>
      <c r="W41" s="7"/>
      <c r="X41" s="7"/>
      <c r="Y41" s="7"/>
      <c r="Z41" s="7"/>
      <c r="AA41" s="7"/>
      <c r="AB41" s="7"/>
      <c r="AC41" s="7"/>
    </row>
    <row r="42" spans="2:32" s="11" customFormat="1">
      <c r="B42" s="262" t="s">
        <v>92</v>
      </c>
      <c r="C42" s="262"/>
      <c r="D42" s="262"/>
      <c r="E42" s="262"/>
      <c r="F42" s="262"/>
      <c r="G42" s="262"/>
      <c r="H42" s="12"/>
      <c r="V42" s="12"/>
      <c r="W42" s="12"/>
      <c r="X42" s="12"/>
      <c r="Y42" s="12"/>
      <c r="Z42" s="12"/>
      <c r="AA42" s="12"/>
      <c r="AB42" s="12"/>
      <c r="AC42" s="12"/>
    </row>
    <row r="43" spans="2:32" ht="14.25">
      <c r="B43" s="187" t="s">
        <v>300</v>
      </c>
      <c r="C43" s="187" t="s">
        <v>285</v>
      </c>
      <c r="D43" s="187" t="s">
        <v>9</v>
      </c>
      <c r="E43" s="187" t="s">
        <v>297</v>
      </c>
      <c r="F43" s="187" t="s">
        <v>285</v>
      </c>
      <c r="G43" s="187" t="s">
        <v>279</v>
      </c>
      <c r="H43" s="187" t="s">
        <v>282</v>
      </c>
      <c r="I43" s="187" t="s">
        <v>301</v>
      </c>
      <c r="J43" s="187" t="s">
        <v>291</v>
      </c>
      <c r="K43" s="187" t="s">
        <v>279</v>
      </c>
      <c r="L43" s="187" t="s">
        <v>292</v>
      </c>
      <c r="M43" s="187" t="s">
        <v>284</v>
      </c>
      <c r="N43" s="187" t="s">
        <v>302</v>
      </c>
      <c r="O43" s="187" t="s">
        <v>280</v>
      </c>
      <c r="P43" s="187" t="s">
        <v>291</v>
      </c>
      <c r="Q43" s="187" t="s">
        <v>288</v>
      </c>
      <c r="R43" s="187" t="s">
        <v>10</v>
      </c>
      <c r="S43" s="187" t="s">
        <v>10</v>
      </c>
      <c r="T43" s="187" t="s">
        <v>294</v>
      </c>
      <c r="U43" s="187" t="s">
        <v>291</v>
      </c>
      <c r="V43" s="187" t="s">
        <v>276</v>
      </c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2:32" ht="24.75" customHeight="1"/>
    <row r="45" spans="2:32" ht="12.75" customHeight="1">
      <c r="B45" s="242" t="s">
        <v>78</v>
      </c>
      <c r="C45" s="263"/>
      <c r="D45" s="263"/>
      <c r="E45" s="263"/>
      <c r="F45" s="263"/>
      <c r="G45" s="263"/>
      <c r="H45" s="263"/>
      <c r="I45" s="10"/>
      <c r="J45" s="189"/>
      <c r="K45" s="10"/>
      <c r="L45" s="190"/>
      <c r="M45" s="190"/>
      <c r="N45" s="242" t="s">
        <v>79</v>
      </c>
      <c r="O45" s="243"/>
      <c r="P45" s="243"/>
      <c r="Q45" s="243"/>
      <c r="R45" s="243"/>
      <c r="S45" s="244"/>
      <c r="T45" s="242" t="s">
        <v>80</v>
      </c>
      <c r="U45" s="243"/>
      <c r="V45" s="243"/>
      <c r="W45" s="243"/>
      <c r="X45" s="243"/>
      <c r="Y45" s="243"/>
      <c r="Z45" s="244"/>
      <c r="AA45" s="242" t="s">
        <v>303</v>
      </c>
      <c r="AB45" s="243"/>
      <c r="AC45" s="243"/>
      <c r="AD45" s="243"/>
      <c r="AE45" s="243"/>
      <c r="AF45" s="244"/>
    </row>
    <row r="46" spans="2:32">
      <c r="B46" s="264"/>
      <c r="C46" s="265"/>
      <c r="D46" s="265"/>
      <c r="E46" s="265"/>
      <c r="F46" s="265"/>
      <c r="G46" s="265"/>
      <c r="H46" s="265"/>
      <c r="I46" s="191"/>
      <c r="J46" s="191"/>
      <c r="K46" s="192"/>
      <c r="L46" s="192"/>
      <c r="M46" s="192"/>
      <c r="N46" s="245"/>
      <c r="O46" s="246"/>
      <c r="P46" s="246"/>
      <c r="Q46" s="246"/>
      <c r="R46" s="246"/>
      <c r="S46" s="247"/>
      <c r="T46" s="245"/>
      <c r="U46" s="246"/>
      <c r="V46" s="246"/>
      <c r="W46" s="246"/>
      <c r="X46" s="246"/>
      <c r="Y46" s="246"/>
      <c r="Z46" s="247"/>
      <c r="AA46" s="245"/>
      <c r="AB46" s="248"/>
      <c r="AC46" s="248"/>
      <c r="AD46" s="248"/>
      <c r="AE46" s="248"/>
      <c r="AF46" s="247"/>
    </row>
    <row r="47" spans="2:32">
      <c r="B47" s="264"/>
      <c r="C47" s="265"/>
      <c r="D47" s="265"/>
      <c r="E47" s="265"/>
      <c r="F47" s="265"/>
      <c r="G47" s="265"/>
      <c r="H47" s="265"/>
      <c r="I47" s="191"/>
      <c r="J47" s="191"/>
      <c r="K47" s="192"/>
      <c r="L47" s="192"/>
      <c r="M47" s="192"/>
      <c r="N47" s="245"/>
      <c r="O47" s="246"/>
      <c r="P47" s="246"/>
      <c r="Q47" s="246"/>
      <c r="R47" s="246"/>
      <c r="S47" s="247"/>
      <c r="T47" s="245"/>
      <c r="U47" s="246"/>
      <c r="V47" s="246"/>
      <c r="W47" s="246"/>
      <c r="X47" s="246"/>
      <c r="Y47" s="246"/>
      <c r="Z47" s="247"/>
      <c r="AA47" s="245"/>
      <c r="AB47" s="248"/>
      <c r="AC47" s="248"/>
      <c r="AD47" s="248"/>
      <c r="AE47" s="248"/>
      <c r="AF47" s="247"/>
    </row>
    <row r="48" spans="2:32" ht="20.25" customHeight="1">
      <c r="B48" s="264"/>
      <c r="C48" s="265"/>
      <c r="D48" s="265"/>
      <c r="E48" s="265"/>
      <c r="F48" s="265"/>
      <c r="G48" s="265"/>
      <c r="H48" s="265"/>
      <c r="I48" s="191"/>
      <c r="J48" s="191"/>
      <c r="K48" s="192"/>
      <c r="L48" s="192"/>
      <c r="M48" s="192"/>
      <c r="N48" s="245"/>
      <c r="O48" s="246"/>
      <c r="P48" s="246"/>
      <c r="Q48" s="246"/>
      <c r="R48" s="246"/>
      <c r="S48" s="247"/>
      <c r="T48" s="245"/>
      <c r="U48" s="246"/>
      <c r="V48" s="246"/>
      <c r="W48" s="246"/>
      <c r="X48" s="246"/>
      <c r="Y48" s="246"/>
      <c r="Z48" s="247"/>
      <c r="AA48" s="245"/>
      <c r="AB48" s="248"/>
      <c r="AC48" s="248"/>
      <c r="AD48" s="248"/>
      <c r="AE48" s="248"/>
      <c r="AF48" s="247"/>
    </row>
    <row r="49" spans="2:32" ht="14.25" customHeight="1">
      <c r="B49" s="193"/>
      <c r="C49" s="54">
        <v>2</v>
      </c>
      <c r="D49" s="54">
        <v>5</v>
      </c>
      <c r="E49" s="13"/>
      <c r="F49" s="54">
        <v>0</v>
      </c>
      <c r="G49" s="54">
        <v>5</v>
      </c>
      <c r="H49" s="13"/>
      <c r="I49" s="54">
        <v>2</v>
      </c>
      <c r="J49" s="54">
        <v>0</v>
      </c>
      <c r="K49" s="54">
        <v>1</v>
      </c>
      <c r="L49" s="54">
        <v>7</v>
      </c>
      <c r="M49" s="191"/>
      <c r="N49" s="194"/>
      <c r="O49" s="195"/>
      <c r="P49" s="195"/>
      <c r="Q49" s="195"/>
      <c r="R49" s="195"/>
      <c r="S49" s="195"/>
      <c r="T49" s="194"/>
      <c r="U49" s="195"/>
      <c r="V49" s="195"/>
      <c r="W49" s="195"/>
      <c r="X49" s="195"/>
      <c r="Y49" s="195"/>
      <c r="Z49" s="196"/>
      <c r="AA49" s="197"/>
      <c r="AB49" s="7"/>
      <c r="AC49" s="7"/>
      <c r="AD49" s="7"/>
      <c r="AE49" s="7"/>
      <c r="AF49" s="198"/>
    </row>
    <row r="50" spans="2:32">
      <c r="B50" s="193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4" t="s">
        <v>313</v>
      </c>
      <c r="O50" s="195"/>
      <c r="P50" s="195"/>
      <c r="Q50" s="195"/>
      <c r="R50" s="195"/>
      <c r="S50" s="195"/>
      <c r="T50" s="194" t="s">
        <v>323</v>
      </c>
      <c r="U50" s="195"/>
      <c r="V50" s="195"/>
      <c r="W50" s="195"/>
      <c r="X50" s="195"/>
      <c r="Y50" s="195"/>
      <c r="Z50" s="199"/>
      <c r="AA50" s="194" t="s">
        <v>312</v>
      </c>
      <c r="AB50" s="195"/>
      <c r="AC50" s="195"/>
      <c r="AD50" s="195"/>
      <c r="AE50" s="195"/>
      <c r="AF50" s="231"/>
    </row>
    <row r="51" spans="2:32" ht="12" customHeight="1">
      <c r="B51" s="202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2"/>
      <c r="O51" s="203"/>
      <c r="P51" s="203"/>
      <c r="Q51" s="204"/>
      <c r="R51" s="204"/>
      <c r="S51" s="205"/>
      <c r="T51" s="194" t="s">
        <v>322</v>
      </c>
      <c r="U51" s="200"/>
      <c r="V51" s="200"/>
      <c r="W51" s="200"/>
      <c r="X51" s="200"/>
      <c r="Y51" s="201"/>
      <c r="Z51" s="206"/>
      <c r="AA51" s="194" t="s">
        <v>321</v>
      </c>
      <c r="AB51" s="200"/>
      <c r="AC51" s="200"/>
      <c r="AD51" s="200"/>
      <c r="AE51" s="200"/>
      <c r="AF51" s="201"/>
    </row>
    <row r="52" spans="2:32">
      <c r="B52" s="207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7"/>
      <c r="O52" s="208"/>
      <c r="P52" s="208"/>
      <c r="Q52" s="209"/>
      <c r="R52" s="209"/>
      <c r="S52" s="210"/>
      <c r="T52" s="209"/>
      <c r="U52" s="209"/>
      <c r="V52" s="209"/>
      <c r="W52" s="209"/>
      <c r="X52" s="209"/>
      <c r="Y52" s="208"/>
      <c r="Z52" s="211"/>
      <c r="AA52" s="207"/>
      <c r="AB52" s="208"/>
      <c r="AC52" s="208"/>
      <c r="AD52" s="208"/>
      <c r="AE52" s="208"/>
      <c r="AF52" s="212"/>
    </row>
    <row r="53" spans="2:32">
      <c r="B53" s="258"/>
      <c r="C53" s="258"/>
      <c r="D53" s="258"/>
      <c r="E53" s="258"/>
      <c r="F53" s="258"/>
      <c r="G53" s="258"/>
      <c r="H53" s="258"/>
      <c r="I53" s="258"/>
      <c r="J53" s="258"/>
      <c r="K53" s="6"/>
    </row>
  </sheetData>
  <mergeCells count="23">
    <mergeCell ref="B53:J53"/>
    <mergeCell ref="B31:J31"/>
    <mergeCell ref="B32:H32"/>
    <mergeCell ref="B36:E36"/>
    <mergeCell ref="I36:R36"/>
    <mergeCell ref="B39:K39"/>
    <mergeCell ref="B45:H48"/>
    <mergeCell ref="N45:S48"/>
    <mergeCell ref="B42:G42"/>
    <mergeCell ref="T45:Z48"/>
    <mergeCell ref="AA45:AF48"/>
    <mergeCell ref="B26:R26"/>
    <mergeCell ref="V39:AE39"/>
    <mergeCell ref="H1:AE1"/>
    <mergeCell ref="I8:W8"/>
    <mergeCell ref="S3:AE3"/>
    <mergeCell ref="H5:AA6"/>
    <mergeCell ref="B22:D22"/>
    <mergeCell ref="S25:AA25"/>
    <mergeCell ref="D18:F18"/>
    <mergeCell ref="G18:J18"/>
    <mergeCell ref="R18:T18"/>
    <mergeCell ref="U18:X18"/>
  </mergeCells>
  <phoneticPr fontId="8" type="noConversion"/>
  <pageMargins left="0.38" right="0.17" top="0.62" bottom="0.68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B1:R152"/>
  <sheetViews>
    <sheetView showGridLines="0" showZeros="0" tabSelected="1" zoomScaleNormal="100" workbookViewId="0">
      <pane ySplit="5" topLeftCell="A6" activePane="bottomLeft" state="frozen"/>
      <selection activeCell="B8" sqref="B8:C9"/>
      <selection pane="bottomLeft" activeCell="E119" sqref="E119"/>
    </sheetView>
  </sheetViews>
  <sheetFormatPr defaultColWidth="9.1640625" defaultRowHeight="15" customHeight="1"/>
  <cols>
    <col min="1" max="1" width="2.33203125" style="15" customWidth="1"/>
    <col min="2" max="2" width="6.1640625" style="51" customWidth="1"/>
    <col min="3" max="3" width="47.1640625" style="30" customWidth="1"/>
    <col min="4" max="4" width="4.6640625" style="16" customWidth="1"/>
    <col min="5" max="5" width="15.83203125" style="17" customWidth="1"/>
    <col min="6" max="7" width="14.33203125" style="17" bestFit="1" customWidth="1"/>
    <col min="8" max="8" width="15.1640625" style="17" bestFit="1" customWidth="1"/>
    <col min="9" max="9" width="9.1640625" style="132"/>
    <col min="10" max="10" width="15.33203125" style="132" hidden="1" customWidth="1"/>
    <col min="11" max="11" width="15" style="132" hidden="1" customWidth="1"/>
    <col min="12" max="12" width="10.1640625" style="132" hidden="1" customWidth="1"/>
    <col min="13" max="13" width="0" style="172" hidden="1" customWidth="1"/>
    <col min="14" max="14" width="17" style="15" customWidth="1"/>
    <col min="15" max="16" width="9.1640625" style="15"/>
    <col min="17" max="17" width="14.5" style="153" customWidth="1"/>
    <col min="18" max="18" width="11.6640625" style="153" bestFit="1" customWidth="1"/>
    <col min="19" max="16384" width="9.1640625" style="15"/>
  </cols>
  <sheetData>
    <row r="1" spans="2:18" ht="15" customHeight="1">
      <c r="C1" s="168" t="s">
        <v>319</v>
      </c>
    </row>
    <row r="2" spans="2:18" ht="15.75" customHeight="1">
      <c r="B2" s="31" t="s">
        <v>0</v>
      </c>
      <c r="C2" s="266" t="s">
        <v>1</v>
      </c>
      <c r="D2" s="18" t="s">
        <v>2</v>
      </c>
      <c r="E2" s="268" t="s">
        <v>318</v>
      </c>
      <c r="F2" s="269"/>
      <c r="G2" s="269"/>
      <c r="H2" s="166" t="s">
        <v>32</v>
      </c>
    </row>
    <row r="3" spans="2:18" ht="9.75" customHeight="1">
      <c r="B3" s="32" t="s">
        <v>3</v>
      </c>
      <c r="C3" s="267"/>
      <c r="D3" s="19" t="s">
        <v>4</v>
      </c>
      <c r="E3" s="269"/>
      <c r="F3" s="269"/>
      <c r="G3" s="269"/>
      <c r="H3" s="167" t="s">
        <v>33</v>
      </c>
    </row>
    <row r="4" spans="2:18" ht="27.75" customHeight="1">
      <c r="B4" s="32"/>
      <c r="C4" s="20"/>
      <c r="D4" s="19" t="s">
        <v>5</v>
      </c>
      <c r="E4" s="33" t="s">
        <v>6</v>
      </c>
      <c r="F4" s="33" t="s">
        <v>7</v>
      </c>
      <c r="G4" s="34" t="s">
        <v>8</v>
      </c>
      <c r="H4" s="233" t="s">
        <v>315</v>
      </c>
    </row>
    <row r="5" spans="2:18" s="16" customFormat="1" ht="9.75" customHeight="1">
      <c r="B5" s="55" t="s">
        <v>9</v>
      </c>
      <c r="C5" s="60" t="s">
        <v>10</v>
      </c>
      <c r="D5" s="56" t="s">
        <v>11</v>
      </c>
      <c r="E5" s="35">
        <v>1</v>
      </c>
      <c r="F5" s="21">
        <v>2</v>
      </c>
      <c r="G5" s="21">
        <v>3</v>
      </c>
      <c r="H5" s="21">
        <v>4</v>
      </c>
      <c r="I5" s="132"/>
      <c r="J5" s="132"/>
      <c r="K5" s="132"/>
      <c r="L5" s="132"/>
      <c r="M5" s="172"/>
      <c r="Q5" s="232"/>
      <c r="R5" s="232"/>
    </row>
    <row r="6" spans="2:18" s="16" customFormat="1" ht="16.5" customHeight="1">
      <c r="B6" s="157"/>
      <c r="C6" s="158" t="s">
        <v>267</v>
      </c>
      <c r="D6" s="151" t="s">
        <v>12</v>
      </c>
      <c r="E6" s="159">
        <f>E7+E38+E115+E119</f>
        <v>126098449.71999998</v>
      </c>
      <c r="F6" s="159">
        <f>F7+F38+F115+F119</f>
        <v>72901311.129999995</v>
      </c>
      <c r="G6" s="159">
        <f>G7+G38+G115+G119</f>
        <v>53197138.589999996</v>
      </c>
      <c r="H6" s="227">
        <f>H7+H38+H115+H119</f>
        <v>53864158.639999993</v>
      </c>
      <c r="I6" s="132"/>
      <c r="J6" s="132">
        <f>G6-Pasíva!E6</f>
        <v>0</v>
      </c>
      <c r="K6" s="132"/>
      <c r="L6" s="132"/>
      <c r="M6" s="172"/>
      <c r="N6" s="232">
        <f>G6-Pasíva!E6</f>
        <v>0</v>
      </c>
      <c r="Q6" s="232"/>
      <c r="R6" s="232"/>
    </row>
    <row r="7" spans="2:18" ht="15" customHeight="1">
      <c r="B7" s="160" t="s">
        <v>13</v>
      </c>
      <c r="C7" s="161" t="s">
        <v>93</v>
      </c>
      <c r="D7" s="162">
        <v>2</v>
      </c>
      <c r="E7" s="163">
        <f>E8+E16+E29</f>
        <v>107564559.52</v>
      </c>
      <c r="F7" s="163">
        <f>F8+F16+F29</f>
        <v>72862513.060000002</v>
      </c>
      <c r="G7" s="163">
        <f>G8+G16+G29</f>
        <v>34702046.460000001</v>
      </c>
      <c r="H7" s="163">
        <f>H8+H16+H29</f>
        <v>35639291.039999992</v>
      </c>
    </row>
    <row r="8" spans="2:18" ht="15" customHeight="1">
      <c r="B8" s="160" t="s">
        <v>109</v>
      </c>
      <c r="C8" s="161" t="s">
        <v>94</v>
      </c>
      <c r="D8" s="164">
        <v>3</v>
      </c>
      <c r="E8" s="163">
        <f>SUM(E9:E15)</f>
        <v>1817976.1</v>
      </c>
      <c r="F8" s="163">
        <f>SUM(F9:F15)</f>
        <v>1785585.42</v>
      </c>
      <c r="G8" s="163">
        <f>SUM(G9:G15)</f>
        <v>32390.680000000102</v>
      </c>
      <c r="H8" s="163">
        <f>SUM(H9:H15)</f>
        <v>32526.620000000003</v>
      </c>
    </row>
    <row r="9" spans="2:18" ht="15" customHeight="1">
      <c r="B9" s="69" t="s">
        <v>110</v>
      </c>
      <c r="C9" s="62" t="s">
        <v>97</v>
      </c>
      <c r="D9" s="41">
        <v>4</v>
      </c>
      <c r="E9" s="136">
        <f>data!E8</f>
        <v>0</v>
      </c>
      <c r="F9" s="136">
        <f>data!F8</f>
        <v>0</v>
      </c>
      <c r="G9" s="136">
        <f>data!G8</f>
        <v>0</v>
      </c>
      <c r="H9" s="136">
        <v>0</v>
      </c>
    </row>
    <row r="10" spans="2:18" ht="15" customHeight="1">
      <c r="B10" s="71" t="s">
        <v>18</v>
      </c>
      <c r="C10" s="62" t="s">
        <v>25</v>
      </c>
      <c r="D10" s="39">
        <v>5</v>
      </c>
      <c r="E10" s="136">
        <v>1806655.78</v>
      </c>
      <c r="F10" s="136">
        <v>1785585.42</v>
      </c>
      <c r="G10" s="136">
        <f>E10-F10</f>
        <v>21070.360000000102</v>
      </c>
      <c r="H10" s="136">
        <v>23829.5</v>
      </c>
    </row>
    <row r="11" spans="2:18" ht="15" customHeight="1">
      <c r="B11" s="71" t="s">
        <v>19</v>
      </c>
      <c r="C11" s="62" t="s">
        <v>26</v>
      </c>
      <c r="D11" s="41">
        <v>6</v>
      </c>
      <c r="E11" s="136">
        <f>data!E10</f>
        <v>0</v>
      </c>
      <c r="F11" s="136">
        <f>data!F10</f>
        <v>0</v>
      </c>
      <c r="G11" s="136">
        <f>data!G10</f>
        <v>0</v>
      </c>
      <c r="H11" s="136">
        <v>0</v>
      </c>
    </row>
    <row r="12" spans="2:18" ht="15" customHeight="1">
      <c r="B12" s="71" t="s">
        <v>20</v>
      </c>
      <c r="C12" s="62" t="s">
        <v>27</v>
      </c>
      <c r="D12" s="39">
        <v>7</v>
      </c>
      <c r="E12" s="136">
        <f>data!E11</f>
        <v>0</v>
      </c>
      <c r="F12" s="136">
        <f>data!F11</f>
        <v>0</v>
      </c>
      <c r="G12" s="136">
        <f>data!G11</f>
        <v>0</v>
      </c>
      <c r="H12" s="136">
        <v>0</v>
      </c>
    </row>
    <row r="13" spans="2:18" ht="22.5">
      <c r="B13" s="71" t="s">
        <v>21</v>
      </c>
      <c r="C13" s="62" t="s">
        <v>28</v>
      </c>
      <c r="D13" s="41">
        <v>8</v>
      </c>
      <c r="E13" s="136">
        <f>data!E12</f>
        <v>0</v>
      </c>
      <c r="F13" s="136">
        <f>data!F12</f>
        <v>0</v>
      </c>
      <c r="G13" s="136">
        <f>data!G12</f>
        <v>0</v>
      </c>
      <c r="H13" s="136">
        <v>0</v>
      </c>
    </row>
    <row r="14" spans="2:18" ht="22.5">
      <c r="B14" s="71" t="s">
        <v>22</v>
      </c>
      <c r="C14" s="62" t="s">
        <v>29</v>
      </c>
      <c r="D14" s="39">
        <v>9</v>
      </c>
      <c r="E14" s="136">
        <v>11320.32</v>
      </c>
      <c r="F14" s="136">
        <f>data!F13</f>
        <v>0</v>
      </c>
      <c r="G14" s="136">
        <f>E14-F14</f>
        <v>11320.32</v>
      </c>
      <c r="H14" s="136">
        <v>8697.1200000000008</v>
      </c>
    </row>
    <row r="15" spans="2:18" ht="22.5">
      <c r="B15" s="71" t="s">
        <v>23</v>
      </c>
      <c r="C15" s="62" t="s">
        <v>30</v>
      </c>
      <c r="D15" s="41">
        <v>10</v>
      </c>
      <c r="E15" s="136">
        <f>data!E14</f>
        <v>0</v>
      </c>
      <c r="F15" s="136">
        <f>data!F14</f>
        <v>0</v>
      </c>
      <c r="G15" s="136">
        <f>data!G14</f>
        <v>0</v>
      </c>
      <c r="H15" s="136">
        <v>0</v>
      </c>
    </row>
    <row r="16" spans="2:18" ht="15" customHeight="1">
      <c r="B16" s="160" t="s">
        <v>111</v>
      </c>
      <c r="C16" s="161" t="s">
        <v>96</v>
      </c>
      <c r="D16" s="164">
        <v>11</v>
      </c>
      <c r="E16" s="163">
        <f>SUM(E17:E28)</f>
        <v>105746583.42</v>
      </c>
      <c r="F16" s="163">
        <f>SUM(F17:F28)</f>
        <v>71076927.640000001</v>
      </c>
      <c r="G16" s="163">
        <f>SUM(G17:G28)</f>
        <v>34669655.780000001</v>
      </c>
      <c r="H16" s="163">
        <f>SUM(H17:H28)</f>
        <v>35606764.419999994</v>
      </c>
    </row>
    <row r="17" spans="2:8" ht="15" customHeight="1">
      <c r="B17" s="69" t="s">
        <v>112</v>
      </c>
      <c r="C17" s="62" t="s">
        <v>35</v>
      </c>
      <c r="D17" s="41">
        <v>12</v>
      </c>
      <c r="E17" s="136">
        <v>4170351.25</v>
      </c>
      <c r="F17" s="136">
        <f>data!F16</f>
        <v>0</v>
      </c>
      <c r="G17" s="136">
        <f t="shared" ref="G17:G28" si="0">E17-F17</f>
        <v>4170351.25</v>
      </c>
      <c r="H17" s="136">
        <v>4176326.16</v>
      </c>
    </row>
    <row r="18" spans="2:8" ht="15" customHeight="1">
      <c r="B18" s="71" t="s">
        <v>18</v>
      </c>
      <c r="C18" s="62" t="s">
        <v>36</v>
      </c>
      <c r="D18" s="39">
        <v>13</v>
      </c>
      <c r="E18" s="136">
        <f>data!E17</f>
        <v>0</v>
      </c>
      <c r="F18" s="136">
        <f>data!F17</f>
        <v>0</v>
      </c>
      <c r="G18" s="136">
        <f t="shared" si="0"/>
        <v>0</v>
      </c>
      <c r="H18" s="136">
        <v>0</v>
      </c>
    </row>
    <row r="19" spans="2:8" ht="23.1" customHeight="1">
      <c r="B19" s="71" t="s">
        <v>19</v>
      </c>
      <c r="C19" s="62" t="s">
        <v>37</v>
      </c>
      <c r="D19" s="41">
        <v>14</v>
      </c>
      <c r="E19" s="136">
        <f>data!E18</f>
        <v>0</v>
      </c>
      <c r="F19" s="136">
        <f>data!F18</f>
        <v>0</v>
      </c>
      <c r="G19" s="136">
        <f t="shared" si="0"/>
        <v>0</v>
      </c>
      <c r="H19" s="136">
        <v>0</v>
      </c>
    </row>
    <row r="20" spans="2:8" ht="15" customHeight="1">
      <c r="B20" s="71" t="s">
        <v>20</v>
      </c>
      <c r="C20" s="62" t="s">
        <v>38</v>
      </c>
      <c r="D20" s="39">
        <v>15</v>
      </c>
      <c r="E20" s="136">
        <v>46842050.630000003</v>
      </c>
      <c r="F20" s="136">
        <v>28604110.280000001</v>
      </c>
      <c r="G20" s="136">
        <f>E20-F20</f>
        <v>18237940.350000001</v>
      </c>
      <c r="H20" s="136">
        <v>18589048.100000001</v>
      </c>
    </row>
    <row r="21" spans="2:8" ht="21.75" customHeight="1">
      <c r="B21" s="71" t="s">
        <v>21</v>
      </c>
      <c r="C21" s="62" t="s">
        <v>98</v>
      </c>
      <c r="D21" s="41">
        <v>16</v>
      </c>
      <c r="E21" s="136">
        <v>52790725.799999997</v>
      </c>
      <c r="F21" s="136">
        <v>41767887.119999997</v>
      </c>
      <c r="G21" s="136">
        <f>E21-F21</f>
        <v>11022838.68</v>
      </c>
      <c r="H21" s="136">
        <v>11698957.509999998</v>
      </c>
    </row>
    <row r="22" spans="2:8" ht="23.1" customHeight="1">
      <c r="B22" s="71" t="s">
        <v>22</v>
      </c>
      <c r="C22" s="62" t="s">
        <v>39</v>
      </c>
      <c r="D22" s="39">
        <v>17</v>
      </c>
      <c r="E22" s="136">
        <v>551914.1</v>
      </c>
      <c r="F22" s="136">
        <v>550393.41</v>
      </c>
      <c r="G22" s="136">
        <f t="shared" si="0"/>
        <v>1520.6899999999441</v>
      </c>
      <c r="H22" s="136">
        <v>1797.2999999999302</v>
      </c>
    </row>
    <row r="23" spans="2:8" ht="22.5">
      <c r="B23" s="71" t="s">
        <v>23</v>
      </c>
      <c r="C23" s="62" t="s">
        <v>40</v>
      </c>
      <c r="D23" s="41">
        <v>18</v>
      </c>
      <c r="E23" s="136">
        <v>5423.39</v>
      </c>
      <c r="F23" s="136">
        <v>5423.39</v>
      </c>
      <c r="G23" s="136">
        <f t="shared" si="0"/>
        <v>0</v>
      </c>
      <c r="H23" s="136">
        <v>0</v>
      </c>
    </row>
    <row r="24" spans="2:8" ht="14.25" customHeight="1">
      <c r="B24" s="71" t="s">
        <v>24</v>
      </c>
      <c r="C24" s="62" t="s">
        <v>41</v>
      </c>
      <c r="D24" s="39">
        <v>19</v>
      </c>
      <c r="E24" s="136">
        <f>data!E23</f>
        <v>0</v>
      </c>
      <c r="F24" s="136">
        <f>data!F23</f>
        <v>0</v>
      </c>
      <c r="G24" s="136">
        <f t="shared" si="0"/>
        <v>0</v>
      </c>
      <c r="H24" s="136">
        <v>0</v>
      </c>
    </row>
    <row r="25" spans="2:8" ht="15" customHeight="1">
      <c r="B25" s="71" t="s">
        <v>113</v>
      </c>
      <c r="C25" s="62" t="s">
        <v>42</v>
      </c>
      <c r="D25" s="41">
        <v>20</v>
      </c>
      <c r="E25" s="136">
        <v>149207.04999999999</v>
      </c>
      <c r="F25" s="136">
        <v>149113.44</v>
      </c>
      <c r="G25" s="136">
        <f t="shared" si="0"/>
        <v>93.60999999998603</v>
      </c>
      <c r="H25" s="136">
        <v>93.60999999998603</v>
      </c>
    </row>
    <row r="26" spans="2:8" ht="15" customHeight="1">
      <c r="B26" s="71" t="s">
        <v>114</v>
      </c>
      <c r="C26" s="62" t="s">
        <v>43</v>
      </c>
      <c r="D26" s="39">
        <v>21</v>
      </c>
      <c r="E26" s="136">
        <f>data!E25</f>
        <v>0</v>
      </c>
      <c r="F26" s="136">
        <f>data!F25</f>
        <v>0</v>
      </c>
      <c r="G26" s="136">
        <f t="shared" si="0"/>
        <v>0</v>
      </c>
      <c r="H26" s="136">
        <v>0</v>
      </c>
    </row>
    <row r="27" spans="2:8" ht="15" customHeight="1">
      <c r="B27" s="71" t="s">
        <v>115</v>
      </c>
      <c r="C27" s="62" t="s">
        <v>44</v>
      </c>
      <c r="D27" s="41">
        <v>22</v>
      </c>
      <c r="E27" s="136">
        <v>1236911.2</v>
      </c>
      <c r="F27" s="136">
        <f>data!F26</f>
        <v>0</v>
      </c>
      <c r="G27" s="136">
        <f t="shared" si="0"/>
        <v>1236911.2</v>
      </c>
      <c r="H27" s="136">
        <v>1140541.74</v>
      </c>
    </row>
    <row r="28" spans="2:8" ht="22.5">
      <c r="B28" s="71" t="s">
        <v>116</v>
      </c>
      <c r="C28" s="62" t="s">
        <v>45</v>
      </c>
      <c r="D28" s="39">
        <v>23</v>
      </c>
      <c r="E28" s="136"/>
      <c r="F28" s="136">
        <f>data!F27</f>
        <v>0</v>
      </c>
      <c r="G28" s="136">
        <f t="shared" si="0"/>
        <v>0</v>
      </c>
      <c r="H28" s="136">
        <v>0</v>
      </c>
    </row>
    <row r="29" spans="2:8" ht="15" customHeight="1">
      <c r="B29" s="160" t="s">
        <v>117</v>
      </c>
      <c r="C29" s="165" t="s">
        <v>99</v>
      </c>
      <c r="D29" s="162">
        <v>24</v>
      </c>
      <c r="E29" s="163">
        <f>SUM(E30:E34)+SUM(E35:E37)</f>
        <v>0</v>
      </c>
      <c r="F29" s="163">
        <f>SUM(F30:F34)+SUM(F35:F37)</f>
        <v>0</v>
      </c>
      <c r="G29" s="163">
        <f>SUM(G30:G34)+SUM(G35:G37)</f>
        <v>0</v>
      </c>
      <c r="H29" s="163">
        <v>0</v>
      </c>
    </row>
    <row r="30" spans="2:8" ht="22.5">
      <c r="B30" s="69" t="s">
        <v>118</v>
      </c>
      <c r="C30" s="62" t="s">
        <v>100</v>
      </c>
      <c r="D30" s="39">
        <v>25</v>
      </c>
      <c r="E30" s="136">
        <f>data!E29</f>
        <v>0</v>
      </c>
      <c r="F30" s="136">
        <f>data!F29</f>
        <v>0</v>
      </c>
      <c r="G30" s="136">
        <f>data!G29</f>
        <v>0</v>
      </c>
      <c r="H30" s="136">
        <v>0</v>
      </c>
    </row>
    <row r="31" spans="2:8" ht="22.5">
      <c r="B31" s="70" t="s">
        <v>18</v>
      </c>
      <c r="C31" s="62" t="s">
        <v>46</v>
      </c>
      <c r="D31" s="41">
        <v>26</v>
      </c>
      <c r="E31" s="136">
        <f>data!E30</f>
        <v>0</v>
      </c>
      <c r="F31" s="136">
        <f>data!F30</f>
        <v>0</v>
      </c>
      <c r="G31" s="136">
        <f>data!G30</f>
        <v>0</v>
      </c>
      <c r="H31" s="136">
        <v>0</v>
      </c>
    </row>
    <row r="32" spans="2:8" ht="21" customHeight="1">
      <c r="B32" s="70" t="s">
        <v>19</v>
      </c>
      <c r="C32" s="62" t="s">
        <v>101</v>
      </c>
      <c r="D32" s="39">
        <v>27</v>
      </c>
      <c r="E32" s="136">
        <f>data!E31</f>
        <v>0</v>
      </c>
      <c r="F32" s="136">
        <f>data!F31</f>
        <v>0</v>
      </c>
      <c r="G32" s="136">
        <f>data!G31</f>
        <v>0</v>
      </c>
      <c r="H32" s="136">
        <v>0</v>
      </c>
    </row>
    <row r="33" spans="2:8" ht="16.5" customHeight="1">
      <c r="B33" s="70" t="s">
        <v>20</v>
      </c>
      <c r="C33" s="62" t="s">
        <v>268</v>
      </c>
      <c r="D33" s="41">
        <v>28</v>
      </c>
      <c r="E33" s="136">
        <f>data!E32</f>
        <v>0</v>
      </c>
      <c r="F33" s="136">
        <f>data!F32</f>
        <v>0</v>
      </c>
      <c r="G33" s="136">
        <f>data!G32</f>
        <v>0</v>
      </c>
      <c r="H33" s="136">
        <v>0</v>
      </c>
    </row>
    <row r="34" spans="2:8" ht="21" customHeight="1">
      <c r="B34" s="70" t="s">
        <v>21</v>
      </c>
      <c r="C34" s="62" t="s">
        <v>103</v>
      </c>
      <c r="D34" s="41">
        <v>29</v>
      </c>
      <c r="E34" s="136">
        <f>data!E33</f>
        <v>0</v>
      </c>
      <c r="F34" s="136">
        <f>data!F33</f>
        <v>0</v>
      </c>
      <c r="G34" s="136">
        <f>data!G33</f>
        <v>0</v>
      </c>
      <c r="H34" s="136">
        <v>0</v>
      </c>
    </row>
    <row r="35" spans="2:8" ht="15" customHeight="1">
      <c r="B35" s="70" t="s">
        <v>22</v>
      </c>
      <c r="C35" s="62" t="s">
        <v>104</v>
      </c>
      <c r="D35" s="41">
        <v>30</v>
      </c>
      <c r="E35" s="136">
        <f>data!E38</f>
        <v>0</v>
      </c>
      <c r="F35" s="136">
        <f>data!F38</f>
        <v>0</v>
      </c>
      <c r="G35" s="136">
        <f>data!G38</f>
        <v>0</v>
      </c>
      <c r="H35" s="136">
        <v>0</v>
      </c>
    </row>
    <row r="36" spans="2:8" ht="15" customHeight="1">
      <c r="B36" s="70" t="s">
        <v>23</v>
      </c>
      <c r="C36" s="62" t="s">
        <v>47</v>
      </c>
      <c r="D36" s="39">
        <v>31</v>
      </c>
      <c r="E36" s="136">
        <f>data!E39</f>
        <v>0</v>
      </c>
      <c r="F36" s="136">
        <f>data!F39</f>
        <v>0</v>
      </c>
      <c r="G36" s="136">
        <f>data!G39</f>
        <v>0</v>
      </c>
      <c r="H36" s="136">
        <v>0</v>
      </c>
    </row>
    <row r="37" spans="2:8" ht="22.5">
      <c r="B37" s="70" t="s">
        <v>24</v>
      </c>
      <c r="C37" s="62" t="s">
        <v>105</v>
      </c>
      <c r="D37" s="41">
        <v>32</v>
      </c>
      <c r="E37" s="136">
        <f>data!E40</f>
        <v>0</v>
      </c>
      <c r="F37" s="136">
        <f>data!F40</f>
        <v>0</v>
      </c>
      <c r="G37" s="136">
        <f>data!G40</f>
        <v>0</v>
      </c>
      <c r="H37" s="136">
        <v>0</v>
      </c>
    </row>
    <row r="38" spans="2:8" ht="31.5">
      <c r="B38" s="169" t="s">
        <v>14</v>
      </c>
      <c r="C38" s="170" t="s">
        <v>106</v>
      </c>
      <c r="D38" s="164">
        <v>33</v>
      </c>
      <c r="E38" s="163">
        <f>E39+E45+E53+E65+E90+E103+E109</f>
        <v>18043688.129999999</v>
      </c>
      <c r="F38" s="163">
        <f>F39+F45+F53+F65+F90+F103+F109</f>
        <v>38798.07</v>
      </c>
      <c r="G38" s="163">
        <f>G39+G45+G53+G65+G90+G103+G109</f>
        <v>18004890.059999999</v>
      </c>
      <c r="H38" s="163">
        <f>H39+H45+H53+H65+H90+H103+H109</f>
        <v>17487796.809999999</v>
      </c>
    </row>
    <row r="39" spans="2:8" ht="15" customHeight="1">
      <c r="B39" s="169" t="s">
        <v>119</v>
      </c>
      <c r="C39" s="165" t="s">
        <v>107</v>
      </c>
      <c r="D39" s="162">
        <v>34</v>
      </c>
      <c r="E39" s="163">
        <f>SUM(E40:E44)</f>
        <v>1729465.26</v>
      </c>
      <c r="F39" s="163">
        <f>SUM(F40:F44)</f>
        <v>0</v>
      </c>
      <c r="G39" s="163">
        <f>SUM(G40:G44)</f>
        <v>1729465.26</v>
      </c>
      <c r="H39" s="163">
        <f>SUM(H40:H44)</f>
        <v>1669484.82</v>
      </c>
    </row>
    <row r="40" spans="2:8" ht="16.5" customHeight="1">
      <c r="B40" s="68" t="s">
        <v>120</v>
      </c>
      <c r="C40" s="62" t="s">
        <v>49</v>
      </c>
      <c r="D40" s="39">
        <v>35</v>
      </c>
      <c r="E40" s="230">
        <v>267454.27</v>
      </c>
      <c r="F40" s="136">
        <v>0</v>
      </c>
      <c r="G40" s="136">
        <f>E40-F40</f>
        <v>267454.27</v>
      </c>
      <c r="H40" s="136">
        <v>151307.72</v>
      </c>
    </row>
    <row r="41" spans="2:8" ht="23.25" customHeight="1">
      <c r="B41" s="64" t="s">
        <v>18</v>
      </c>
      <c r="C41" s="62" t="s">
        <v>48</v>
      </c>
      <c r="D41" s="41">
        <v>36</v>
      </c>
      <c r="E41" s="136"/>
      <c r="F41" s="136">
        <f>data!F44</f>
        <v>0</v>
      </c>
      <c r="G41" s="136">
        <f>data!G44</f>
        <v>0</v>
      </c>
      <c r="H41" s="136">
        <v>0</v>
      </c>
    </row>
    <row r="42" spans="2:8" ht="11.25">
      <c r="B42" s="64" t="s">
        <v>19</v>
      </c>
      <c r="C42" s="62" t="s">
        <v>50</v>
      </c>
      <c r="D42" s="39">
        <v>37</v>
      </c>
      <c r="E42" s="136">
        <f>data!E45</f>
        <v>0</v>
      </c>
      <c r="F42" s="136">
        <f>data!F45</f>
        <v>0</v>
      </c>
      <c r="G42" s="136">
        <f>data!G45</f>
        <v>0</v>
      </c>
      <c r="H42" s="136">
        <v>0</v>
      </c>
    </row>
    <row r="43" spans="2:8" ht="16.5" customHeight="1">
      <c r="B43" s="64" t="s">
        <v>20</v>
      </c>
      <c r="C43" s="62" t="s">
        <v>51</v>
      </c>
      <c r="D43" s="41">
        <v>38</v>
      </c>
      <c r="E43" s="136">
        <f>data!E46</f>
        <v>0</v>
      </c>
      <c r="F43" s="136">
        <f>data!F46</f>
        <v>0</v>
      </c>
      <c r="G43" s="136">
        <f>data!G46</f>
        <v>0</v>
      </c>
      <c r="H43" s="136">
        <v>0</v>
      </c>
    </row>
    <row r="44" spans="2:8" ht="16.5" customHeight="1">
      <c r="B44" s="64" t="s">
        <v>21</v>
      </c>
      <c r="C44" s="62" t="s">
        <v>108</v>
      </c>
      <c r="D44" s="39">
        <v>39</v>
      </c>
      <c r="E44" s="136">
        <v>1462010.99</v>
      </c>
      <c r="F44" s="136">
        <f>data!F47</f>
        <v>0</v>
      </c>
      <c r="G44" s="136">
        <f>E44-F44</f>
        <v>1462010.99</v>
      </c>
      <c r="H44" s="136">
        <v>1518177.1</v>
      </c>
    </row>
    <row r="45" spans="2:8" ht="21" customHeight="1">
      <c r="B45" s="171" t="s">
        <v>121</v>
      </c>
      <c r="C45" s="165" t="s">
        <v>125</v>
      </c>
      <c r="D45" s="162">
        <v>40</v>
      </c>
      <c r="E45" s="163">
        <f>SUM(E46:E52)</f>
        <v>0</v>
      </c>
      <c r="F45" s="163">
        <f>SUM(F46:F52)</f>
        <v>0</v>
      </c>
      <c r="G45" s="163">
        <f>SUM(G46:G52)</f>
        <v>0</v>
      </c>
      <c r="H45" s="163">
        <v>0</v>
      </c>
    </row>
    <row r="46" spans="2:8" ht="22.5">
      <c r="B46" s="66" t="s">
        <v>122</v>
      </c>
      <c r="C46" s="67" t="s">
        <v>126</v>
      </c>
      <c r="D46" s="39">
        <v>41</v>
      </c>
      <c r="E46" s="136">
        <f>data!E49</f>
        <v>0</v>
      </c>
      <c r="F46" s="136">
        <f>data!F49</f>
        <v>0</v>
      </c>
      <c r="G46" s="136">
        <f>data!G49</f>
        <v>0</v>
      </c>
      <c r="H46" s="136">
        <v>0</v>
      </c>
    </row>
    <row r="47" spans="2:8" ht="16.5" customHeight="1">
      <c r="B47" s="66" t="s">
        <v>18</v>
      </c>
      <c r="C47" s="65" t="s">
        <v>127</v>
      </c>
      <c r="D47" s="41">
        <v>42</v>
      </c>
      <c r="E47" s="136">
        <f>data!E50</f>
        <v>0</v>
      </c>
      <c r="F47" s="136">
        <f>data!F50</f>
        <v>0</v>
      </c>
      <c r="G47" s="136">
        <f>data!G50</f>
        <v>0</v>
      </c>
      <c r="H47" s="136">
        <v>0</v>
      </c>
    </row>
    <row r="48" spans="2:8" ht="25.5" customHeight="1">
      <c r="B48" s="66" t="s">
        <v>19</v>
      </c>
      <c r="C48" s="65" t="s">
        <v>128</v>
      </c>
      <c r="D48" s="39">
        <v>43</v>
      </c>
      <c r="E48" s="136">
        <f>data!E51</f>
        <v>0</v>
      </c>
      <c r="F48" s="136">
        <f>data!F51</f>
        <v>0</v>
      </c>
      <c r="G48" s="136">
        <f>data!G51</f>
        <v>0</v>
      </c>
      <c r="H48" s="136">
        <v>0</v>
      </c>
    </row>
    <row r="49" spans="2:8" ht="24" customHeight="1">
      <c r="B49" s="66" t="s">
        <v>20</v>
      </c>
      <c r="C49" s="65" t="s">
        <v>129</v>
      </c>
      <c r="D49" s="41">
        <v>44</v>
      </c>
      <c r="E49" s="136">
        <f>data!E52</f>
        <v>0</v>
      </c>
      <c r="F49" s="136">
        <f>data!F52</f>
        <v>0</v>
      </c>
      <c r="G49" s="136">
        <f>data!G52</f>
        <v>0</v>
      </c>
      <c r="H49" s="136">
        <v>0</v>
      </c>
    </row>
    <row r="50" spans="2:8" ht="28.5" customHeight="1">
      <c r="B50" s="66" t="s">
        <v>21</v>
      </c>
      <c r="C50" s="65" t="s">
        <v>130</v>
      </c>
      <c r="D50" s="39">
        <v>45</v>
      </c>
      <c r="E50" s="136">
        <f>data!E53</f>
        <v>0</v>
      </c>
      <c r="F50" s="136">
        <f>data!F53</f>
        <v>0</v>
      </c>
      <c r="G50" s="136">
        <f>data!G53</f>
        <v>0</v>
      </c>
      <c r="H50" s="136">
        <v>0</v>
      </c>
    </row>
    <row r="51" spans="2:8" ht="25.5" customHeight="1">
      <c r="B51" s="66" t="s">
        <v>22</v>
      </c>
      <c r="C51" s="65" t="s">
        <v>131</v>
      </c>
      <c r="D51" s="41">
        <v>46</v>
      </c>
      <c r="E51" s="136">
        <f>data!E54</f>
        <v>0</v>
      </c>
      <c r="F51" s="136">
        <f>data!F54</f>
        <v>0</v>
      </c>
      <c r="G51" s="136">
        <f>data!G54</f>
        <v>0</v>
      </c>
      <c r="H51" s="136">
        <v>0</v>
      </c>
    </row>
    <row r="52" spans="2:8" ht="22.5" customHeight="1">
      <c r="B52" s="66" t="s">
        <v>23</v>
      </c>
      <c r="C52" s="65" t="s">
        <v>132</v>
      </c>
      <c r="D52" s="39">
        <v>47</v>
      </c>
      <c r="E52" s="136">
        <f>data!E55</f>
        <v>0</v>
      </c>
      <c r="F52" s="136">
        <f>data!F55</f>
        <v>0</v>
      </c>
      <c r="G52" s="136">
        <f>data!G55</f>
        <v>0</v>
      </c>
      <c r="H52" s="136">
        <v>0</v>
      </c>
    </row>
    <row r="53" spans="2:8" ht="21">
      <c r="B53" s="171" t="s">
        <v>123</v>
      </c>
      <c r="C53" s="165" t="s">
        <v>133</v>
      </c>
      <c r="D53" s="162">
        <v>48</v>
      </c>
      <c r="E53" s="163">
        <f>SUM(E54:E63)+E64</f>
        <v>0</v>
      </c>
      <c r="F53" s="163">
        <f>SUM(F54:F63)+F64</f>
        <v>0</v>
      </c>
      <c r="G53" s="163">
        <f>SUM(G54:G63)+G64</f>
        <v>0</v>
      </c>
      <c r="H53" s="163">
        <v>0</v>
      </c>
    </row>
    <row r="54" spans="2:8" ht="22.5">
      <c r="B54" s="66" t="s">
        <v>124</v>
      </c>
      <c r="C54" s="62" t="s">
        <v>134</v>
      </c>
      <c r="D54" s="39">
        <v>49</v>
      </c>
      <c r="E54" s="136">
        <f>data!E57</f>
        <v>0</v>
      </c>
      <c r="F54" s="136">
        <f>data!F57</f>
        <v>0</v>
      </c>
      <c r="G54" s="136">
        <f>data!G57</f>
        <v>0</v>
      </c>
      <c r="H54" s="136">
        <v>0</v>
      </c>
    </row>
    <row r="55" spans="2:8" ht="16.5" customHeight="1">
      <c r="B55" s="66" t="s">
        <v>18</v>
      </c>
      <c r="C55" s="62" t="s">
        <v>135</v>
      </c>
      <c r="D55" s="41">
        <v>50</v>
      </c>
      <c r="E55" s="136">
        <f>data!E58</f>
        <v>0</v>
      </c>
      <c r="F55" s="136">
        <f>data!F58</f>
        <v>0</v>
      </c>
      <c r="G55" s="136">
        <f>data!G58</f>
        <v>0</v>
      </c>
      <c r="H55" s="136">
        <v>0</v>
      </c>
    </row>
    <row r="56" spans="2:8" ht="22.5">
      <c r="B56" s="66" t="s">
        <v>19</v>
      </c>
      <c r="C56" s="62" t="s">
        <v>136</v>
      </c>
      <c r="D56" s="39">
        <v>51</v>
      </c>
      <c r="E56" s="136">
        <f>data!E59</f>
        <v>0</v>
      </c>
      <c r="F56" s="136">
        <f>data!F59</f>
        <v>0</v>
      </c>
      <c r="G56" s="136">
        <f>data!G59</f>
        <v>0</v>
      </c>
      <c r="H56" s="136">
        <v>0</v>
      </c>
    </row>
    <row r="57" spans="2:8" ht="16.5" customHeight="1">
      <c r="B57" s="66" t="s">
        <v>20</v>
      </c>
      <c r="C57" s="62" t="s">
        <v>137</v>
      </c>
      <c r="D57" s="41">
        <v>52</v>
      </c>
      <c r="E57" s="136">
        <f>data!E60</f>
        <v>0</v>
      </c>
      <c r="F57" s="136">
        <f>data!F60</f>
        <v>0</v>
      </c>
      <c r="G57" s="136">
        <f>data!G60</f>
        <v>0</v>
      </c>
      <c r="H57" s="136">
        <v>0</v>
      </c>
    </row>
    <row r="58" spans="2:8" ht="16.5" customHeight="1">
      <c r="B58" s="66" t="s">
        <v>21</v>
      </c>
      <c r="C58" s="62" t="s">
        <v>138</v>
      </c>
      <c r="D58" s="39">
        <v>53</v>
      </c>
      <c r="E58" s="136"/>
      <c r="F58" s="136">
        <f>data!F61</f>
        <v>0</v>
      </c>
      <c r="G58" s="136">
        <f>E58+F58</f>
        <v>0</v>
      </c>
      <c r="H58" s="136">
        <v>0</v>
      </c>
    </row>
    <row r="59" spans="2:8" ht="16.5" customHeight="1">
      <c r="B59" s="66" t="s">
        <v>22</v>
      </c>
      <c r="C59" s="62" t="s">
        <v>139</v>
      </c>
      <c r="D59" s="41">
        <v>54</v>
      </c>
      <c r="E59" s="136">
        <f>data!E62</f>
        <v>0</v>
      </c>
      <c r="F59" s="136">
        <f>data!F62</f>
        <v>0</v>
      </c>
      <c r="G59" s="136">
        <f>data!G62</f>
        <v>0</v>
      </c>
      <c r="H59" s="136">
        <v>0</v>
      </c>
    </row>
    <row r="60" spans="2:8" ht="23.25" customHeight="1">
      <c r="B60" s="66" t="s">
        <v>23</v>
      </c>
      <c r="C60" s="62" t="s">
        <v>56</v>
      </c>
      <c r="D60" s="39">
        <v>55</v>
      </c>
      <c r="E60" s="136">
        <f>data!E63</f>
        <v>0</v>
      </c>
      <c r="F60" s="136">
        <f>data!F63</f>
        <v>0</v>
      </c>
      <c r="G60" s="136">
        <f>data!G63</f>
        <v>0</v>
      </c>
      <c r="H60" s="136">
        <v>0</v>
      </c>
    </row>
    <row r="61" spans="2:8" ht="16.5" customHeight="1">
      <c r="B61" s="66" t="s">
        <v>24</v>
      </c>
      <c r="C61" s="62" t="s">
        <v>140</v>
      </c>
      <c r="D61" s="41">
        <v>56</v>
      </c>
      <c r="E61" s="136">
        <f>data!E64</f>
        <v>0</v>
      </c>
      <c r="F61" s="136">
        <f>data!F64</f>
        <v>0</v>
      </c>
      <c r="G61" s="136">
        <f>data!G64</f>
        <v>0</v>
      </c>
      <c r="H61" s="136">
        <v>0</v>
      </c>
    </row>
    <row r="62" spans="2:8" ht="16.5" customHeight="1">
      <c r="B62" s="66" t="s">
        <v>113</v>
      </c>
      <c r="C62" s="62" t="s">
        <v>141</v>
      </c>
      <c r="D62" s="39">
        <v>57</v>
      </c>
      <c r="E62" s="136">
        <f>data!E65</f>
        <v>0</v>
      </c>
      <c r="F62" s="136">
        <f>data!F65</f>
        <v>0</v>
      </c>
      <c r="G62" s="136">
        <f>data!G65</f>
        <v>0</v>
      </c>
      <c r="H62" s="136">
        <v>0</v>
      </c>
    </row>
    <row r="63" spans="2:8" ht="16.5" customHeight="1">
      <c r="B63" s="72" t="s">
        <v>114</v>
      </c>
      <c r="C63" s="62" t="s">
        <v>142</v>
      </c>
      <c r="D63" s="41">
        <v>58</v>
      </c>
      <c r="E63" s="136">
        <f>data!E66</f>
        <v>0</v>
      </c>
      <c r="F63" s="136">
        <f>data!F66</f>
        <v>0</v>
      </c>
      <c r="G63" s="136">
        <f>data!G66</f>
        <v>0</v>
      </c>
      <c r="H63" s="136">
        <v>0</v>
      </c>
    </row>
    <row r="64" spans="2:8" ht="16.5" customHeight="1">
      <c r="B64" s="66" t="s">
        <v>115</v>
      </c>
      <c r="C64" s="62" t="s">
        <v>144</v>
      </c>
      <c r="D64" s="39">
        <v>59</v>
      </c>
      <c r="E64" s="136">
        <f>data!E71</f>
        <v>0</v>
      </c>
      <c r="F64" s="136">
        <f>data!F71</f>
        <v>0</v>
      </c>
      <c r="G64" s="136">
        <f>data!G71</f>
        <v>0</v>
      </c>
      <c r="H64" s="136">
        <v>0</v>
      </c>
    </row>
    <row r="65" spans="2:12" ht="16.5" customHeight="1">
      <c r="B65" s="171" t="s">
        <v>145</v>
      </c>
      <c r="C65" s="165" t="s">
        <v>269</v>
      </c>
      <c r="D65" s="162">
        <v>60</v>
      </c>
      <c r="E65" s="163">
        <f>SUM(E66:E89)</f>
        <v>14559893.109999999</v>
      </c>
      <c r="F65" s="163">
        <f>SUM(F66:F89)</f>
        <v>38798.07</v>
      </c>
      <c r="G65" s="163">
        <f>SUM(G66:G89)</f>
        <v>14521095.039999999</v>
      </c>
      <c r="H65" s="163">
        <f>SUM(H66:H89)</f>
        <v>13678716.209999999</v>
      </c>
    </row>
    <row r="66" spans="2:12" ht="22.5">
      <c r="B66" s="66" t="s">
        <v>146</v>
      </c>
      <c r="C66" s="62" t="s">
        <v>134</v>
      </c>
      <c r="D66" s="39">
        <v>61</v>
      </c>
      <c r="E66" s="136">
        <v>14331363.859999999</v>
      </c>
      <c r="F66" s="136">
        <v>38538.230000000003</v>
      </c>
      <c r="G66" s="136">
        <f t="shared" ref="G66:G89" si="1">E66-F66</f>
        <v>14292825.629999999</v>
      </c>
      <c r="H66" s="136">
        <v>13410732.299999999</v>
      </c>
      <c r="J66" s="220">
        <v>315131.36</v>
      </c>
      <c r="K66" s="132">
        <v>-299641.59000000003</v>
      </c>
      <c r="L66" s="132">
        <f>SUM(J66:K66)</f>
        <v>15489.76999999996</v>
      </c>
    </row>
    <row r="67" spans="2:12" ht="15" customHeight="1">
      <c r="B67" s="66" t="s">
        <v>18</v>
      </c>
      <c r="C67" s="62" t="s">
        <v>135</v>
      </c>
      <c r="D67" s="41">
        <v>62</v>
      </c>
      <c r="E67" s="136">
        <f>data!E74</f>
        <v>0</v>
      </c>
      <c r="F67" s="136">
        <f>data!F74</f>
        <v>0</v>
      </c>
      <c r="G67" s="136">
        <f t="shared" si="1"/>
        <v>0</v>
      </c>
      <c r="H67" s="136">
        <v>0</v>
      </c>
    </row>
    <row r="68" spans="2:12" ht="24.75" customHeight="1">
      <c r="B68" s="66" t="s">
        <v>19</v>
      </c>
      <c r="C68" s="62" t="s">
        <v>270</v>
      </c>
      <c r="D68" s="39">
        <v>63</v>
      </c>
      <c r="E68" s="136">
        <f>data!E75</f>
        <v>0</v>
      </c>
      <c r="F68" s="136">
        <f>data!F75</f>
        <v>0</v>
      </c>
      <c r="G68" s="136">
        <f t="shared" si="1"/>
        <v>0</v>
      </c>
      <c r="H68" s="136">
        <v>0</v>
      </c>
    </row>
    <row r="69" spans="2:12" ht="17.25" customHeight="1">
      <c r="B69" s="66" t="s">
        <v>20</v>
      </c>
      <c r="C69" s="62" t="s">
        <v>52</v>
      </c>
      <c r="D69" s="41">
        <v>64</v>
      </c>
      <c r="E69" s="136">
        <v>1063.8599999999999</v>
      </c>
      <c r="F69" s="136">
        <f>data!F76</f>
        <v>0</v>
      </c>
      <c r="G69" s="136">
        <f t="shared" si="1"/>
        <v>1063.8599999999999</v>
      </c>
      <c r="H69" s="136">
        <v>0</v>
      </c>
    </row>
    <row r="70" spans="2:12" ht="13.5" customHeight="1">
      <c r="B70" s="66" t="s">
        <v>21</v>
      </c>
      <c r="C70" s="62" t="s">
        <v>137</v>
      </c>
      <c r="D70" s="39">
        <v>65</v>
      </c>
      <c r="E70" s="230">
        <v>5008.42</v>
      </c>
      <c r="F70" s="136">
        <v>0</v>
      </c>
      <c r="G70" s="136">
        <f t="shared" si="1"/>
        <v>5008.42</v>
      </c>
      <c r="H70" s="136">
        <v>4542.08</v>
      </c>
      <c r="J70" s="220"/>
    </row>
    <row r="71" spans="2:12" ht="21" customHeight="1">
      <c r="B71" s="66" t="s">
        <v>22</v>
      </c>
      <c r="C71" s="62" t="s">
        <v>148</v>
      </c>
      <c r="D71" s="41">
        <v>66</v>
      </c>
      <c r="E71" s="136">
        <f>data!E78</f>
        <v>0</v>
      </c>
      <c r="F71" s="136">
        <f>data!F78</f>
        <v>0</v>
      </c>
      <c r="G71" s="136">
        <f t="shared" si="1"/>
        <v>0</v>
      </c>
      <c r="H71" s="136">
        <v>0</v>
      </c>
    </row>
    <row r="72" spans="2:12" ht="25.5" customHeight="1">
      <c r="B72" s="66" t="s">
        <v>23</v>
      </c>
      <c r="C72" s="62" t="s">
        <v>149</v>
      </c>
      <c r="D72" s="39">
        <v>67</v>
      </c>
      <c r="E72" s="136">
        <f>data!E79</f>
        <v>0</v>
      </c>
      <c r="F72" s="136">
        <f>data!F79</f>
        <v>0</v>
      </c>
      <c r="G72" s="136">
        <f t="shared" si="1"/>
        <v>0</v>
      </c>
      <c r="H72" s="136">
        <v>0</v>
      </c>
    </row>
    <row r="73" spans="2:12" ht="33.75">
      <c r="B73" s="66" t="s">
        <v>24</v>
      </c>
      <c r="C73" s="62" t="s">
        <v>150</v>
      </c>
      <c r="D73" s="41">
        <v>68</v>
      </c>
      <c r="E73" s="136">
        <f>data!E80</f>
        <v>0</v>
      </c>
      <c r="F73" s="136">
        <f>data!F80</f>
        <v>0</v>
      </c>
      <c r="G73" s="136">
        <f t="shared" si="1"/>
        <v>0</v>
      </c>
      <c r="H73" s="136">
        <v>0</v>
      </c>
    </row>
    <row r="74" spans="2:12" ht="24" customHeight="1">
      <c r="B74" s="66" t="s">
        <v>113</v>
      </c>
      <c r="C74" s="62" t="s">
        <v>151</v>
      </c>
      <c r="D74" s="39">
        <v>69</v>
      </c>
      <c r="E74" s="136">
        <f>data!E81</f>
        <v>0</v>
      </c>
      <c r="F74" s="136">
        <f>data!F81</f>
        <v>0</v>
      </c>
      <c r="G74" s="136">
        <f t="shared" si="1"/>
        <v>0</v>
      </c>
      <c r="H74" s="136">
        <v>0</v>
      </c>
    </row>
    <row r="75" spans="2:12" ht="13.5" customHeight="1">
      <c r="B75" s="66" t="s">
        <v>114</v>
      </c>
      <c r="C75" s="62" t="s">
        <v>138</v>
      </c>
      <c r="D75" s="41">
        <v>70</v>
      </c>
      <c r="E75" s="136">
        <v>6029.81</v>
      </c>
      <c r="F75" s="136">
        <f>data!F82</f>
        <v>0</v>
      </c>
      <c r="G75" s="136">
        <f t="shared" si="1"/>
        <v>6029.81</v>
      </c>
      <c r="H75" s="136">
        <v>7236.32</v>
      </c>
    </row>
    <row r="76" spans="2:12" ht="24" customHeight="1">
      <c r="B76" s="66" t="s">
        <v>115</v>
      </c>
      <c r="C76" s="36" t="s">
        <v>152</v>
      </c>
      <c r="D76" s="39">
        <v>71</v>
      </c>
      <c r="E76" s="136"/>
      <c r="F76" s="136">
        <f>data!F83</f>
        <v>0</v>
      </c>
      <c r="G76" s="136">
        <f t="shared" si="1"/>
        <v>0</v>
      </c>
      <c r="H76" s="136">
        <v>0</v>
      </c>
    </row>
    <row r="77" spans="2:12" ht="15" customHeight="1">
      <c r="B77" s="66" t="s">
        <v>116</v>
      </c>
      <c r="C77" s="62" t="s">
        <v>153</v>
      </c>
      <c r="D77" s="41">
        <v>72</v>
      </c>
      <c r="E77" s="136">
        <v>156378.68</v>
      </c>
      <c r="F77" s="136">
        <f>data!F84</f>
        <v>0</v>
      </c>
      <c r="G77" s="136">
        <f t="shared" si="1"/>
        <v>156378.68</v>
      </c>
      <c r="H77" s="136">
        <v>195279.89</v>
      </c>
    </row>
    <row r="78" spans="2:12" ht="14.25" customHeight="1">
      <c r="B78" s="66" t="s">
        <v>143</v>
      </c>
      <c r="C78" s="62" t="s">
        <v>162</v>
      </c>
      <c r="D78" s="39">
        <v>73</v>
      </c>
      <c r="E78" s="136"/>
      <c r="F78" s="136">
        <f>data!F85</f>
        <v>0</v>
      </c>
      <c r="G78" s="136">
        <f t="shared" si="1"/>
        <v>0</v>
      </c>
      <c r="H78" s="136">
        <v>0</v>
      </c>
    </row>
    <row r="79" spans="2:12" ht="14.25" customHeight="1">
      <c r="B79" s="66" t="s">
        <v>154</v>
      </c>
      <c r="C79" s="62" t="s">
        <v>163</v>
      </c>
      <c r="D79" s="41">
        <v>74</v>
      </c>
      <c r="E79" s="136"/>
      <c r="F79" s="136"/>
      <c r="G79" s="136">
        <f t="shared" si="1"/>
        <v>0</v>
      </c>
      <c r="H79" s="136">
        <v>0</v>
      </c>
    </row>
    <row r="80" spans="2:12" ht="14.25" customHeight="1">
      <c r="B80" s="66" t="s">
        <v>155</v>
      </c>
      <c r="C80" s="62" t="s">
        <v>164</v>
      </c>
      <c r="D80" s="39">
        <v>75</v>
      </c>
      <c r="E80" s="136">
        <f>data!E87</f>
        <v>0</v>
      </c>
      <c r="F80" s="136">
        <f>data!F87</f>
        <v>0</v>
      </c>
      <c r="G80" s="136">
        <f t="shared" si="1"/>
        <v>0</v>
      </c>
      <c r="H80" s="136">
        <v>0</v>
      </c>
    </row>
    <row r="81" spans="2:12" ht="14.25" customHeight="1">
      <c r="B81" s="66" t="s">
        <v>156</v>
      </c>
      <c r="C81" s="62" t="s">
        <v>139</v>
      </c>
      <c r="D81" s="41">
        <v>76</v>
      </c>
      <c r="E81" s="136">
        <f>data!E88</f>
        <v>0</v>
      </c>
      <c r="F81" s="136">
        <f>data!F88</f>
        <v>0</v>
      </c>
      <c r="G81" s="136">
        <f t="shared" si="1"/>
        <v>0</v>
      </c>
      <c r="H81" s="136">
        <v>0</v>
      </c>
    </row>
    <row r="82" spans="2:12" ht="23.25" customHeight="1">
      <c r="B82" s="66" t="s">
        <v>157</v>
      </c>
      <c r="C82" s="62" t="s">
        <v>56</v>
      </c>
      <c r="D82" s="39">
        <v>77</v>
      </c>
      <c r="E82" s="136">
        <f>data!E89</f>
        <v>0</v>
      </c>
      <c r="F82" s="136">
        <f>data!F89</f>
        <v>0</v>
      </c>
      <c r="G82" s="136">
        <f t="shared" si="1"/>
        <v>0</v>
      </c>
      <c r="H82" s="136">
        <v>0</v>
      </c>
    </row>
    <row r="83" spans="2:12" ht="14.25" customHeight="1">
      <c r="B83" s="66" t="s">
        <v>158</v>
      </c>
      <c r="C83" s="62" t="s">
        <v>140</v>
      </c>
      <c r="D83" s="41">
        <v>78</v>
      </c>
      <c r="E83" s="136">
        <f>data!E90</f>
        <v>0</v>
      </c>
      <c r="F83" s="136">
        <f>data!F90</f>
        <v>0</v>
      </c>
      <c r="G83" s="136">
        <f t="shared" si="1"/>
        <v>0</v>
      </c>
      <c r="H83" s="136">
        <v>0</v>
      </c>
    </row>
    <row r="84" spans="2:12" ht="14.25" customHeight="1">
      <c r="B84" s="66" t="s">
        <v>159</v>
      </c>
      <c r="C84" s="62" t="s">
        <v>141</v>
      </c>
      <c r="D84" s="39">
        <v>79</v>
      </c>
      <c r="E84" s="136">
        <f>data!E91</f>
        <v>0</v>
      </c>
      <c r="F84" s="136">
        <f>data!F91</f>
        <v>0</v>
      </c>
      <c r="G84" s="136">
        <f t="shared" si="1"/>
        <v>0</v>
      </c>
      <c r="H84" s="136">
        <v>0</v>
      </c>
    </row>
    <row r="85" spans="2:12" ht="14.25" customHeight="1">
      <c r="B85" s="66" t="s">
        <v>160</v>
      </c>
      <c r="C85" s="62" t="s">
        <v>142</v>
      </c>
      <c r="D85" s="41">
        <v>80</v>
      </c>
      <c r="E85" s="136">
        <f>data!E92</f>
        <v>0</v>
      </c>
      <c r="F85" s="136">
        <f>data!F92</f>
        <v>0</v>
      </c>
      <c r="G85" s="136">
        <f t="shared" si="1"/>
        <v>0</v>
      </c>
      <c r="H85" s="136">
        <v>0</v>
      </c>
    </row>
    <row r="86" spans="2:12" ht="13.5" customHeight="1">
      <c r="B86" s="72" t="s">
        <v>161</v>
      </c>
      <c r="C86" s="62" t="s">
        <v>144</v>
      </c>
      <c r="D86" s="39">
        <v>81</v>
      </c>
      <c r="E86" s="136">
        <v>60048.480000000003</v>
      </c>
      <c r="F86" s="136">
        <v>259.83999999999997</v>
      </c>
      <c r="G86" s="136">
        <f t="shared" si="1"/>
        <v>59788.640000000007</v>
      </c>
      <c r="H86" s="136">
        <v>60925.62</v>
      </c>
      <c r="J86" s="220">
        <v>11490.74</v>
      </c>
      <c r="K86" s="132">
        <v>11202.61</v>
      </c>
      <c r="L86" s="132">
        <f>J86-K86</f>
        <v>288.1299999999992</v>
      </c>
    </row>
    <row r="87" spans="2:12" ht="13.5" customHeight="1">
      <c r="B87" s="66" t="s">
        <v>165</v>
      </c>
      <c r="C87" s="62" t="s">
        <v>57</v>
      </c>
      <c r="D87" s="41">
        <v>82</v>
      </c>
      <c r="E87" s="136"/>
      <c r="F87" s="136">
        <f>data!F94</f>
        <v>0</v>
      </c>
      <c r="G87" s="136">
        <f t="shared" si="1"/>
        <v>0</v>
      </c>
      <c r="H87" s="136">
        <v>0</v>
      </c>
    </row>
    <row r="88" spans="2:12" ht="13.5" customHeight="1">
      <c r="B88" s="72" t="s">
        <v>166</v>
      </c>
      <c r="C88" s="62" t="s">
        <v>168</v>
      </c>
      <c r="D88" s="39">
        <v>83</v>
      </c>
      <c r="E88" s="136"/>
      <c r="F88" s="136">
        <f>data!F95</f>
        <v>0</v>
      </c>
      <c r="G88" s="136">
        <f t="shared" si="1"/>
        <v>0</v>
      </c>
      <c r="H88" s="136">
        <v>0</v>
      </c>
    </row>
    <row r="89" spans="2:12" ht="23.25" customHeight="1">
      <c r="B89" s="66" t="s">
        <v>167</v>
      </c>
      <c r="C89" s="73" t="s">
        <v>169</v>
      </c>
      <c r="D89" s="41">
        <v>84</v>
      </c>
      <c r="E89" s="136">
        <f>data!E96</f>
        <v>0</v>
      </c>
      <c r="F89" s="136">
        <f>data!F96</f>
        <v>0</v>
      </c>
      <c r="G89" s="136">
        <f t="shared" si="1"/>
        <v>0</v>
      </c>
      <c r="H89" s="136">
        <v>0</v>
      </c>
    </row>
    <row r="90" spans="2:12" ht="15.75" customHeight="1">
      <c r="B90" s="171" t="s">
        <v>171</v>
      </c>
      <c r="C90" s="165" t="s">
        <v>170</v>
      </c>
      <c r="D90" s="164">
        <v>85</v>
      </c>
      <c r="E90" s="163">
        <f>SUM(E91:E94)+SUM(E95:E102)</f>
        <v>1754329.76</v>
      </c>
      <c r="F90" s="163">
        <f>SUM(F91:F94)+SUM(F95:F102)</f>
        <v>0</v>
      </c>
      <c r="G90" s="163">
        <f>SUM(G91:G94)+SUM(G95:G102)</f>
        <v>1754329.76</v>
      </c>
      <c r="H90" s="163">
        <f>SUM(H91:H94)+SUM(H95:H102)</f>
        <v>2139595.7800000003</v>
      </c>
    </row>
    <row r="91" spans="2:12" ht="15" customHeight="1">
      <c r="B91" s="66" t="s">
        <v>172</v>
      </c>
      <c r="C91" s="62" t="s">
        <v>173</v>
      </c>
      <c r="D91" s="41">
        <v>86</v>
      </c>
      <c r="E91" s="136">
        <v>584.25</v>
      </c>
      <c r="F91" s="136">
        <f>data!F98</f>
        <v>0</v>
      </c>
      <c r="G91" s="136">
        <f>E91-F91</f>
        <v>584.25</v>
      </c>
      <c r="H91" s="136">
        <v>448.56</v>
      </c>
    </row>
    <row r="92" spans="2:12" ht="15" customHeight="1">
      <c r="B92" s="66" t="s">
        <v>18</v>
      </c>
      <c r="C92" s="62" t="s">
        <v>174</v>
      </c>
      <c r="D92" s="39">
        <v>87</v>
      </c>
      <c r="E92" s="136">
        <v>1949</v>
      </c>
      <c r="F92" s="136">
        <f>data!F99</f>
        <v>0</v>
      </c>
      <c r="G92" s="136">
        <f>E92-F92</f>
        <v>1949</v>
      </c>
      <c r="H92" s="136">
        <v>4866.12</v>
      </c>
    </row>
    <row r="93" spans="2:12" ht="15" customHeight="1">
      <c r="B93" s="66" t="s">
        <v>19</v>
      </c>
      <c r="C93" s="73" t="s">
        <v>175</v>
      </c>
      <c r="D93" s="41">
        <v>88</v>
      </c>
      <c r="E93" s="230">
        <v>1751796.51</v>
      </c>
      <c r="F93" s="136">
        <f>data!F100</f>
        <v>0</v>
      </c>
      <c r="G93" s="136">
        <f>E93-F93</f>
        <v>1751796.51</v>
      </c>
      <c r="H93" s="136">
        <v>2134281.1</v>
      </c>
    </row>
    <row r="94" spans="2:12" ht="23.25" customHeight="1">
      <c r="B94" s="72" t="s">
        <v>20</v>
      </c>
      <c r="C94" s="96" t="s">
        <v>176</v>
      </c>
      <c r="D94" s="41">
        <v>89</v>
      </c>
      <c r="E94" s="136"/>
      <c r="F94" s="136">
        <f>data!F101</f>
        <v>0</v>
      </c>
      <c r="G94" s="136">
        <f>data!G101</f>
        <v>0</v>
      </c>
      <c r="H94" s="136">
        <v>0</v>
      </c>
    </row>
    <row r="95" spans="2:12" ht="15" customHeight="1">
      <c r="B95" s="66" t="s">
        <v>21</v>
      </c>
      <c r="C95" s="62" t="s">
        <v>177</v>
      </c>
      <c r="D95" s="41">
        <v>90</v>
      </c>
      <c r="E95" s="136">
        <f>data!E106</f>
        <v>0</v>
      </c>
      <c r="F95" s="136">
        <f>data!F106</f>
        <v>0</v>
      </c>
      <c r="G95" s="136">
        <f>data!G106</f>
        <v>0</v>
      </c>
      <c r="H95" s="136">
        <v>0</v>
      </c>
    </row>
    <row r="96" spans="2:12" ht="15" customHeight="1">
      <c r="B96" s="66" t="s">
        <v>22</v>
      </c>
      <c r="C96" s="62" t="s">
        <v>178</v>
      </c>
      <c r="D96" s="39">
        <v>91</v>
      </c>
      <c r="E96" s="136">
        <f>data!E107</f>
        <v>0</v>
      </c>
      <c r="F96" s="136">
        <f>data!F107</f>
        <v>0</v>
      </c>
      <c r="G96" s="136">
        <f>data!G107</f>
        <v>0</v>
      </c>
      <c r="H96" s="136">
        <v>0</v>
      </c>
    </row>
    <row r="97" spans="2:8" ht="14.25" customHeight="1">
      <c r="B97" s="66" t="s">
        <v>23</v>
      </c>
      <c r="C97" s="44" t="s">
        <v>271</v>
      </c>
      <c r="D97" s="41">
        <v>92</v>
      </c>
      <c r="E97" s="136">
        <f>data!E108</f>
        <v>0</v>
      </c>
      <c r="F97" s="136">
        <f>data!F108</f>
        <v>0</v>
      </c>
      <c r="G97" s="136">
        <f>data!G108</f>
        <v>0</v>
      </c>
      <c r="H97" s="136">
        <v>0</v>
      </c>
    </row>
    <row r="98" spans="2:8" ht="15" customHeight="1">
      <c r="B98" s="66" t="s">
        <v>24</v>
      </c>
      <c r="C98" s="62" t="s">
        <v>181</v>
      </c>
      <c r="D98" s="39">
        <v>93</v>
      </c>
      <c r="E98" s="136">
        <f>data!E109</f>
        <v>0</v>
      </c>
      <c r="F98" s="136">
        <f>data!F109</f>
        <v>0</v>
      </c>
      <c r="G98" s="136">
        <f>data!G109</f>
        <v>0</v>
      </c>
      <c r="H98" s="136">
        <v>0</v>
      </c>
    </row>
    <row r="99" spans="2:8" ht="24" customHeight="1">
      <c r="B99" s="66" t="s">
        <v>113</v>
      </c>
      <c r="C99" s="62" t="s">
        <v>180</v>
      </c>
      <c r="D99" s="41">
        <v>94</v>
      </c>
      <c r="E99" s="136">
        <f>data!E110</f>
        <v>0</v>
      </c>
      <c r="F99" s="136">
        <f>data!F110</f>
        <v>0</v>
      </c>
      <c r="G99" s="136">
        <f>data!G110</f>
        <v>0</v>
      </c>
      <c r="H99" s="136">
        <v>0</v>
      </c>
    </row>
    <row r="100" spans="2:8" ht="16.5" customHeight="1">
      <c r="B100" s="66" t="s">
        <v>114</v>
      </c>
      <c r="C100" s="62" t="s">
        <v>179</v>
      </c>
      <c r="D100" s="39">
        <v>95</v>
      </c>
      <c r="E100" s="136">
        <f>data!E111</f>
        <v>0</v>
      </c>
      <c r="F100" s="136">
        <f>data!F111</f>
        <v>0</v>
      </c>
      <c r="G100" s="136">
        <f>data!G111</f>
        <v>0</v>
      </c>
      <c r="H100" s="136">
        <v>0</v>
      </c>
    </row>
    <row r="101" spans="2:8" ht="24.75" customHeight="1">
      <c r="B101" s="66" t="s">
        <v>115</v>
      </c>
      <c r="C101" s="62" t="s">
        <v>272</v>
      </c>
      <c r="D101" s="41">
        <v>96</v>
      </c>
      <c r="E101" s="136">
        <f>data!E112</f>
        <v>0</v>
      </c>
      <c r="F101" s="136">
        <f>data!F112</f>
        <v>0</v>
      </c>
      <c r="G101" s="136">
        <f>data!G112</f>
        <v>0</v>
      </c>
      <c r="H101" s="136">
        <v>0</v>
      </c>
    </row>
    <row r="102" spans="2:8" ht="16.5" customHeight="1">
      <c r="B102" s="66" t="s">
        <v>116</v>
      </c>
      <c r="C102" s="62" t="s">
        <v>183</v>
      </c>
      <c r="D102" s="39">
        <v>97</v>
      </c>
      <c r="E102" s="136">
        <f>data!E113</f>
        <v>0</v>
      </c>
      <c r="F102" s="136">
        <f>data!F113</f>
        <v>0</v>
      </c>
      <c r="G102" s="136">
        <f>data!G113</f>
        <v>0</v>
      </c>
      <c r="H102" s="136">
        <v>0</v>
      </c>
    </row>
    <row r="103" spans="2:8" ht="21">
      <c r="B103" s="171" t="s">
        <v>184</v>
      </c>
      <c r="C103" s="165" t="s">
        <v>273</v>
      </c>
      <c r="D103" s="213">
        <v>98</v>
      </c>
      <c r="E103" s="163">
        <f>SUM(E104:E108)</f>
        <v>0</v>
      </c>
      <c r="F103" s="163">
        <f>SUM(F104:F108)</f>
        <v>0</v>
      </c>
      <c r="G103" s="163">
        <f>SUM(G104:G107)</f>
        <v>0</v>
      </c>
      <c r="H103" s="163">
        <v>0</v>
      </c>
    </row>
    <row r="104" spans="2:8" ht="27.75" customHeight="1">
      <c r="B104" s="66" t="s">
        <v>185</v>
      </c>
      <c r="C104" s="62" t="s">
        <v>187</v>
      </c>
      <c r="D104" s="39">
        <v>99</v>
      </c>
      <c r="E104" s="136">
        <f>data!E115</f>
        <v>0</v>
      </c>
      <c r="F104" s="136">
        <f>data!F115</f>
        <v>0</v>
      </c>
      <c r="G104" s="136">
        <f>data!G115</f>
        <v>0</v>
      </c>
      <c r="H104" s="136">
        <v>0</v>
      </c>
    </row>
    <row r="105" spans="2:8" ht="22.5">
      <c r="B105" s="66" t="s">
        <v>18</v>
      </c>
      <c r="C105" s="62" t="s">
        <v>188</v>
      </c>
      <c r="D105" s="41">
        <v>100</v>
      </c>
      <c r="E105" s="136">
        <v>0</v>
      </c>
      <c r="F105" s="136">
        <f>data!F116</f>
        <v>0</v>
      </c>
      <c r="G105" s="136">
        <f>E105-F105</f>
        <v>0</v>
      </c>
      <c r="H105" s="136">
        <v>0</v>
      </c>
    </row>
    <row r="106" spans="2:8" ht="33.75">
      <c r="B106" s="66" t="s">
        <v>19</v>
      </c>
      <c r="C106" s="62" t="s">
        <v>189</v>
      </c>
      <c r="D106" s="39">
        <v>101</v>
      </c>
      <c r="E106" s="136">
        <f>data!E117</f>
        <v>0</v>
      </c>
      <c r="F106" s="136">
        <f>data!F117</f>
        <v>0</v>
      </c>
      <c r="G106" s="136">
        <f>data!G117</f>
        <v>0</v>
      </c>
      <c r="H106" s="136">
        <v>0</v>
      </c>
    </row>
    <row r="107" spans="2:8" ht="22.5">
      <c r="B107" s="66" t="s">
        <v>20</v>
      </c>
      <c r="C107" s="62" t="s">
        <v>190</v>
      </c>
      <c r="D107" s="41">
        <v>102</v>
      </c>
      <c r="E107" s="136">
        <f>data!E118</f>
        <v>0</v>
      </c>
      <c r="F107" s="136">
        <f>data!F118</f>
        <v>0</v>
      </c>
      <c r="G107" s="136">
        <f>data!G118</f>
        <v>0</v>
      </c>
      <c r="H107" s="136">
        <v>0</v>
      </c>
    </row>
    <row r="108" spans="2:8" ht="23.25" customHeight="1">
      <c r="B108" s="66" t="s">
        <v>21</v>
      </c>
      <c r="C108" s="44" t="s">
        <v>191</v>
      </c>
      <c r="D108" s="39">
        <v>103</v>
      </c>
      <c r="E108" s="136">
        <f>data!E119</f>
        <v>0</v>
      </c>
      <c r="F108" s="136">
        <f>data!F119</f>
        <v>0</v>
      </c>
      <c r="G108" s="136">
        <f>data!G119</f>
        <v>0</v>
      </c>
      <c r="H108" s="136">
        <v>0</v>
      </c>
    </row>
    <row r="109" spans="2:8" ht="31.5">
      <c r="B109" s="171" t="s">
        <v>192</v>
      </c>
      <c r="C109" s="165" t="s">
        <v>194</v>
      </c>
      <c r="D109" s="162">
        <v>104</v>
      </c>
      <c r="E109" s="163">
        <f>SUM(E110:E114)</f>
        <v>0</v>
      </c>
      <c r="F109" s="163">
        <f>SUM(F110:F114)</f>
        <v>0</v>
      </c>
      <c r="G109" s="163">
        <f>SUM(G110:G114)</f>
        <v>0</v>
      </c>
      <c r="H109" s="163">
        <v>0</v>
      </c>
    </row>
    <row r="110" spans="2:8" ht="24.75" customHeight="1">
      <c r="B110" s="66" t="s">
        <v>193</v>
      </c>
      <c r="C110" s="62" t="s">
        <v>195</v>
      </c>
      <c r="D110" s="39">
        <v>105</v>
      </c>
      <c r="E110" s="136">
        <f>data!E121</f>
        <v>0</v>
      </c>
      <c r="F110" s="136">
        <f>data!F121</f>
        <v>0</v>
      </c>
      <c r="G110" s="136">
        <f>data!G121</f>
        <v>0</v>
      </c>
      <c r="H110" s="136">
        <v>0</v>
      </c>
    </row>
    <row r="111" spans="2:8" ht="22.5">
      <c r="B111" s="66" t="s">
        <v>18</v>
      </c>
      <c r="C111" s="62" t="s">
        <v>196</v>
      </c>
      <c r="D111" s="41">
        <v>106</v>
      </c>
      <c r="E111" s="136">
        <f>data!E122</f>
        <v>0</v>
      </c>
      <c r="F111" s="136">
        <f>data!F122</f>
        <v>0</v>
      </c>
      <c r="G111" s="136">
        <f>data!G122</f>
        <v>0</v>
      </c>
      <c r="H111" s="136">
        <v>0</v>
      </c>
    </row>
    <row r="112" spans="2:8" ht="22.5">
      <c r="B112" s="66" t="s">
        <v>19</v>
      </c>
      <c r="C112" s="62" t="s">
        <v>197</v>
      </c>
      <c r="D112" s="39">
        <v>107</v>
      </c>
      <c r="E112" s="136">
        <f>data!E123</f>
        <v>0</v>
      </c>
      <c r="F112" s="136">
        <f>data!F123</f>
        <v>0</v>
      </c>
      <c r="G112" s="136">
        <f>data!G123</f>
        <v>0</v>
      </c>
      <c r="H112" s="136">
        <v>0</v>
      </c>
    </row>
    <row r="113" spans="2:10" ht="22.5">
      <c r="B113" s="66" t="s">
        <v>20</v>
      </c>
      <c r="C113" s="62" t="s">
        <v>190</v>
      </c>
      <c r="D113" s="41">
        <v>108</v>
      </c>
      <c r="E113" s="136">
        <f>data!E124</f>
        <v>0</v>
      </c>
      <c r="F113" s="136">
        <f>data!F124</f>
        <v>0</v>
      </c>
      <c r="G113" s="136">
        <f>data!G124</f>
        <v>0</v>
      </c>
      <c r="H113" s="136">
        <v>0</v>
      </c>
    </row>
    <row r="114" spans="2:10" ht="21" customHeight="1">
      <c r="B114" s="66" t="s">
        <v>21</v>
      </c>
      <c r="C114" s="44" t="s">
        <v>198</v>
      </c>
      <c r="D114" s="39">
        <v>109</v>
      </c>
      <c r="E114" s="136">
        <f>data!E125</f>
        <v>0</v>
      </c>
      <c r="F114" s="136">
        <f>data!F125</f>
        <v>0</v>
      </c>
      <c r="G114" s="136">
        <f>data!G125</f>
        <v>0</v>
      </c>
      <c r="H114" s="136">
        <v>0</v>
      </c>
    </row>
    <row r="115" spans="2:10" ht="16.5" customHeight="1">
      <c r="B115" s="171" t="s">
        <v>199</v>
      </c>
      <c r="C115" s="165" t="s">
        <v>202</v>
      </c>
      <c r="D115" s="162">
        <v>110</v>
      </c>
      <c r="E115" s="163">
        <f>SUM(E116:E118)</f>
        <v>490202.07</v>
      </c>
      <c r="F115" s="163">
        <f>SUM(F116:F118)</f>
        <v>0</v>
      </c>
      <c r="G115" s="163">
        <f>SUM(G116:G118)</f>
        <v>490202.07</v>
      </c>
      <c r="H115" s="163">
        <f>SUM(H116:H118)</f>
        <v>737070.79</v>
      </c>
    </row>
    <row r="116" spans="2:10" ht="15" customHeight="1">
      <c r="B116" s="76" t="s">
        <v>200</v>
      </c>
      <c r="C116" s="44" t="s">
        <v>59</v>
      </c>
      <c r="D116" s="39">
        <v>111</v>
      </c>
      <c r="E116" s="136">
        <v>100153.07</v>
      </c>
      <c r="F116" s="136">
        <f>data!F127</f>
        <v>0</v>
      </c>
      <c r="G116" s="136">
        <f>E116-F116</f>
        <v>100153.07</v>
      </c>
      <c r="H116" s="136">
        <v>166041.93</v>
      </c>
    </row>
    <row r="117" spans="2:10" ht="15" customHeight="1">
      <c r="B117" s="66" t="s">
        <v>18</v>
      </c>
      <c r="C117" s="57" t="s">
        <v>203</v>
      </c>
      <c r="D117" s="41">
        <v>112</v>
      </c>
      <c r="E117" s="136"/>
      <c r="F117" s="136">
        <f>data!F128</f>
        <v>0</v>
      </c>
      <c r="G117" s="136">
        <f>data!G128</f>
        <v>0</v>
      </c>
      <c r="H117" s="136">
        <v>0</v>
      </c>
    </row>
    <row r="118" spans="2:10" ht="15" customHeight="1">
      <c r="B118" s="66" t="s">
        <v>19</v>
      </c>
      <c r="C118" s="44" t="s">
        <v>60</v>
      </c>
      <c r="D118" s="39">
        <v>113</v>
      </c>
      <c r="E118" s="136">
        <v>390049</v>
      </c>
      <c r="F118" s="136">
        <f>data!F129</f>
        <v>0</v>
      </c>
      <c r="G118" s="136">
        <f>E118-F118</f>
        <v>390049</v>
      </c>
      <c r="H118" s="136">
        <v>571028.86</v>
      </c>
    </row>
    <row r="119" spans="2:10" ht="25.5" customHeight="1">
      <c r="B119" s="179" t="s">
        <v>201</v>
      </c>
      <c r="C119" s="214" t="s">
        <v>205</v>
      </c>
      <c r="D119" s="215">
        <v>114</v>
      </c>
      <c r="E119" s="216">
        <f>data!E130</f>
        <v>0</v>
      </c>
      <c r="F119" s="216">
        <f>data!F130</f>
        <v>0</v>
      </c>
      <c r="G119" s="216">
        <f>data!G130</f>
        <v>0</v>
      </c>
      <c r="H119" s="216">
        <v>0</v>
      </c>
    </row>
    <row r="120" spans="2:10" ht="18" customHeight="1">
      <c r="B120" s="217"/>
      <c r="C120" s="214" t="s">
        <v>204</v>
      </c>
      <c r="D120" s="144">
        <v>888</v>
      </c>
      <c r="E120" s="163">
        <f>SUM(E95:E119)+SUM(E64:E94)+SUM(E35:E63)+SUM(E6:E34)</f>
        <v>503903596.80999994</v>
      </c>
      <c r="F120" s="163">
        <f>SUM(F95:F119)+SUM(F64:F94)+SUM(F35:F63)+SUM(F6:F34)</f>
        <v>291605244.51999992</v>
      </c>
      <c r="G120" s="163">
        <f>SUM(G95:G119)+SUM(G64:G94)+SUM(G35:G63)+SUM(G6:G34)</f>
        <v>212298352.28999999</v>
      </c>
      <c r="H120" s="163">
        <f>SUM(H95:H119)+SUM(H64:H94)+SUM(H35:H63)+SUM(H6:H34)</f>
        <v>214719563.76999998</v>
      </c>
    </row>
    <row r="122" spans="2:10" ht="15" customHeight="1">
      <c r="B122" s="47"/>
      <c r="C122" s="26"/>
      <c r="D122" s="25"/>
      <c r="E122" s="224"/>
      <c r="F122" s="27"/>
      <c r="G122" s="27"/>
      <c r="H122" s="27"/>
      <c r="I122" s="173"/>
      <c r="J122" s="173"/>
    </row>
    <row r="123" spans="2:10" ht="15" customHeight="1">
      <c r="B123" s="47"/>
      <c r="C123" s="26"/>
      <c r="D123" s="25"/>
      <c r="E123" s="27"/>
      <c r="F123" s="27"/>
      <c r="G123" s="27"/>
      <c r="H123" s="27"/>
      <c r="I123" s="173"/>
      <c r="J123" s="173"/>
    </row>
    <row r="124" spans="2:10" ht="15" hidden="1" customHeight="1">
      <c r="B124" s="47"/>
      <c r="C124" s="26"/>
      <c r="D124" s="25"/>
      <c r="E124" s="228">
        <f>E8+E16+E39+E65+E90+E115</f>
        <v>126098449.72</v>
      </c>
      <c r="F124" s="228">
        <f>F8+F16+F39+F65+F90+F115</f>
        <v>72901311.129999995</v>
      </c>
      <c r="G124" s="228">
        <f>G8+G16+G39+G65+G90+G115</f>
        <v>53197138.589999996</v>
      </c>
      <c r="H124" s="228">
        <f>H8+H16+H39+H65+H90+H115</f>
        <v>53864158.639999993</v>
      </c>
      <c r="I124" s="173"/>
      <c r="J124" s="173"/>
    </row>
    <row r="125" spans="2:10" ht="15" customHeight="1">
      <c r="B125" s="48"/>
      <c r="C125" s="49"/>
      <c r="D125" s="28"/>
      <c r="E125" s="224"/>
      <c r="F125" s="27"/>
      <c r="G125" s="27"/>
      <c r="H125" s="27"/>
      <c r="I125" s="173"/>
      <c r="J125" s="173"/>
    </row>
    <row r="126" spans="2:10" ht="15" customHeight="1">
      <c r="B126" s="48"/>
      <c r="C126" s="49"/>
      <c r="D126" s="28"/>
      <c r="E126" s="224"/>
      <c r="F126" s="27"/>
      <c r="G126" s="27"/>
      <c r="H126" s="27"/>
      <c r="I126" s="173"/>
      <c r="J126" s="173"/>
    </row>
    <row r="127" spans="2:10" ht="15" customHeight="1">
      <c r="B127" s="48"/>
      <c r="C127" s="49"/>
      <c r="D127" s="28"/>
      <c r="E127" s="224"/>
      <c r="F127" s="27"/>
      <c r="G127" s="27"/>
      <c r="H127" s="27"/>
      <c r="I127" s="173"/>
      <c r="J127" s="173"/>
    </row>
    <row r="128" spans="2:10" ht="15" customHeight="1">
      <c r="B128" s="48"/>
      <c r="C128" s="29"/>
      <c r="D128" s="28"/>
      <c r="E128" s="27"/>
      <c r="F128" s="27"/>
      <c r="G128" s="27"/>
      <c r="H128" s="27"/>
      <c r="I128" s="173"/>
      <c r="J128" s="173"/>
    </row>
    <row r="129" spans="2:10" ht="15" customHeight="1">
      <c r="B129" s="48"/>
      <c r="C129" s="49"/>
      <c r="D129" s="28"/>
      <c r="E129" s="27"/>
      <c r="F129" s="27"/>
      <c r="G129" s="27"/>
      <c r="H129" s="27"/>
      <c r="I129" s="173"/>
      <c r="J129" s="173"/>
    </row>
    <row r="130" spans="2:10" ht="15" customHeight="1">
      <c r="B130" s="48"/>
      <c r="C130" s="29"/>
      <c r="D130" s="28"/>
      <c r="E130" s="27"/>
      <c r="F130" s="27"/>
      <c r="G130" s="27"/>
      <c r="H130" s="27"/>
      <c r="I130" s="173"/>
      <c r="J130" s="173"/>
    </row>
    <row r="131" spans="2:10" ht="15" customHeight="1">
      <c r="B131" s="48"/>
      <c r="C131" s="49"/>
      <c r="D131" s="28"/>
      <c r="E131" s="27"/>
      <c r="F131" s="27"/>
      <c r="G131" s="27"/>
      <c r="H131" s="27"/>
      <c r="I131" s="173"/>
      <c r="J131" s="173"/>
    </row>
    <row r="132" spans="2:10" ht="15" customHeight="1">
      <c r="B132" s="48"/>
      <c r="C132" s="49"/>
      <c r="D132" s="28"/>
      <c r="E132" s="27"/>
      <c r="F132" s="27"/>
      <c r="G132" s="27"/>
      <c r="H132" s="27"/>
      <c r="I132" s="173"/>
      <c r="J132" s="173"/>
    </row>
    <row r="133" spans="2:10" ht="15" customHeight="1">
      <c r="B133" s="48"/>
      <c r="C133" s="50"/>
      <c r="D133" s="28"/>
      <c r="E133" s="27"/>
      <c r="F133" s="27"/>
      <c r="G133" s="27"/>
      <c r="H133" s="27"/>
      <c r="I133" s="173"/>
      <c r="J133" s="173"/>
    </row>
    <row r="134" spans="2:10" ht="15" customHeight="1">
      <c r="B134" s="47"/>
      <c r="C134" s="26"/>
      <c r="D134" s="25"/>
      <c r="E134" s="27"/>
      <c r="F134" s="27"/>
      <c r="G134" s="27"/>
      <c r="H134" s="27"/>
      <c r="I134" s="173"/>
      <c r="J134" s="173"/>
    </row>
    <row r="135" spans="2:10" ht="15" customHeight="1">
      <c r="B135" s="47"/>
      <c r="C135" s="26"/>
      <c r="D135" s="25"/>
      <c r="E135" s="27"/>
      <c r="F135" s="27"/>
      <c r="G135" s="27"/>
      <c r="H135" s="27"/>
      <c r="I135" s="173"/>
      <c r="J135" s="173"/>
    </row>
    <row r="136" spans="2:10" ht="15" customHeight="1">
      <c r="B136" s="47"/>
      <c r="C136" s="26"/>
      <c r="D136" s="25"/>
      <c r="E136" s="27"/>
      <c r="F136" s="27"/>
      <c r="G136" s="27"/>
      <c r="H136" s="27"/>
      <c r="I136" s="173"/>
      <c r="J136" s="173"/>
    </row>
    <row r="137" spans="2:10" ht="15" customHeight="1">
      <c r="B137" s="47"/>
      <c r="C137" s="26"/>
      <c r="D137" s="25"/>
      <c r="E137" s="27"/>
      <c r="F137" s="27"/>
      <c r="G137" s="27"/>
      <c r="H137" s="27"/>
      <c r="I137" s="173"/>
      <c r="J137" s="173"/>
    </row>
    <row r="138" spans="2:10" ht="15" customHeight="1">
      <c r="B138" s="47"/>
      <c r="C138" s="26"/>
      <c r="D138" s="25"/>
      <c r="E138" s="27"/>
      <c r="F138" s="27"/>
      <c r="G138" s="27"/>
      <c r="H138" s="27"/>
      <c r="I138" s="173"/>
      <c r="J138" s="173"/>
    </row>
    <row r="139" spans="2:10" ht="15" customHeight="1">
      <c r="B139" s="47"/>
      <c r="C139" s="26"/>
      <c r="D139" s="25"/>
      <c r="E139" s="27"/>
      <c r="F139" s="27"/>
      <c r="G139" s="27"/>
      <c r="H139" s="27"/>
      <c r="I139" s="173"/>
      <c r="J139" s="173"/>
    </row>
    <row r="140" spans="2:10" ht="15" customHeight="1">
      <c r="B140" s="47"/>
      <c r="C140" s="26"/>
      <c r="D140" s="25"/>
      <c r="E140" s="27"/>
      <c r="F140" s="27"/>
      <c r="G140" s="27"/>
      <c r="H140" s="27"/>
      <c r="I140" s="173"/>
      <c r="J140" s="173"/>
    </row>
    <row r="141" spans="2:10" ht="15" customHeight="1">
      <c r="B141" s="47"/>
      <c r="C141" s="26"/>
      <c r="D141" s="25"/>
      <c r="E141" s="27"/>
      <c r="F141" s="27"/>
      <c r="G141" s="27"/>
      <c r="H141" s="27"/>
      <c r="I141" s="173"/>
      <c r="J141" s="173"/>
    </row>
    <row r="142" spans="2:10" ht="15" customHeight="1">
      <c r="B142" s="47"/>
      <c r="C142" s="26"/>
      <c r="D142" s="25"/>
      <c r="E142" s="27"/>
      <c r="F142" s="27"/>
      <c r="G142" s="27"/>
      <c r="H142" s="27"/>
      <c r="I142" s="173"/>
      <c r="J142" s="173"/>
    </row>
    <row r="143" spans="2:10" ht="15" customHeight="1">
      <c r="B143" s="47"/>
      <c r="C143" s="26"/>
      <c r="D143" s="25"/>
      <c r="E143" s="27"/>
      <c r="F143" s="27"/>
      <c r="G143" s="27"/>
      <c r="H143" s="27"/>
      <c r="I143" s="173"/>
      <c r="J143" s="173"/>
    </row>
    <row r="144" spans="2:10" ht="15" customHeight="1">
      <c r="B144" s="47"/>
      <c r="C144" s="26"/>
      <c r="D144" s="25"/>
      <c r="E144" s="27"/>
      <c r="F144" s="27"/>
      <c r="G144" s="27"/>
      <c r="H144" s="27"/>
      <c r="I144" s="173"/>
      <c r="J144" s="173"/>
    </row>
    <row r="145" spans="2:10" ht="15" customHeight="1">
      <c r="B145" s="47"/>
      <c r="C145" s="26"/>
      <c r="D145" s="25"/>
      <c r="E145" s="27"/>
      <c r="F145" s="27"/>
      <c r="G145" s="27"/>
      <c r="H145" s="27"/>
      <c r="I145" s="173"/>
      <c r="J145" s="173"/>
    </row>
    <row r="146" spans="2:10" ht="15" customHeight="1">
      <c r="B146" s="47"/>
      <c r="C146" s="26"/>
      <c r="D146" s="25"/>
      <c r="E146" s="27"/>
      <c r="F146" s="27"/>
      <c r="G146" s="27"/>
      <c r="H146" s="27"/>
      <c r="I146" s="173"/>
      <c r="J146" s="173"/>
    </row>
    <row r="147" spans="2:10" ht="15" customHeight="1">
      <c r="B147" s="47"/>
      <c r="C147" s="26"/>
      <c r="D147" s="25"/>
      <c r="E147" s="27"/>
      <c r="F147" s="27"/>
      <c r="G147" s="27"/>
      <c r="H147" s="27"/>
      <c r="I147" s="173"/>
      <c r="J147" s="173"/>
    </row>
    <row r="148" spans="2:10" ht="15" customHeight="1">
      <c r="B148" s="47"/>
      <c r="C148" s="26"/>
      <c r="D148" s="25"/>
      <c r="E148" s="27"/>
      <c r="F148" s="27"/>
      <c r="G148" s="27"/>
      <c r="H148" s="27"/>
      <c r="I148" s="173"/>
      <c r="J148" s="173"/>
    </row>
    <row r="149" spans="2:10" ht="15" customHeight="1">
      <c r="B149" s="47"/>
      <c r="C149" s="26"/>
      <c r="D149" s="25"/>
      <c r="E149" s="27"/>
      <c r="F149" s="27"/>
      <c r="G149" s="27"/>
      <c r="H149" s="27"/>
      <c r="I149" s="173"/>
      <c r="J149" s="173"/>
    </row>
    <row r="150" spans="2:10" ht="15" customHeight="1">
      <c r="B150" s="47"/>
      <c r="C150" s="26"/>
      <c r="D150" s="25"/>
      <c r="E150" s="27"/>
      <c r="F150" s="27"/>
      <c r="G150" s="27"/>
      <c r="H150" s="27"/>
      <c r="I150" s="173"/>
      <c r="J150" s="173"/>
    </row>
    <row r="151" spans="2:10" ht="15" customHeight="1">
      <c r="B151" s="47"/>
      <c r="C151" s="26"/>
      <c r="D151" s="25"/>
      <c r="E151" s="27"/>
      <c r="F151" s="27"/>
      <c r="G151" s="27"/>
      <c r="H151" s="27"/>
      <c r="I151" s="173"/>
      <c r="J151" s="173"/>
    </row>
    <row r="152" spans="2:10" ht="15" customHeight="1">
      <c r="B152" s="47"/>
      <c r="C152" s="26"/>
      <c r="D152" s="25"/>
      <c r="E152" s="27"/>
      <c r="F152" s="27"/>
      <c r="G152" s="27"/>
      <c r="H152" s="27"/>
      <c r="I152" s="173"/>
      <c r="J152" s="173"/>
    </row>
  </sheetData>
  <dataConsolidate/>
  <mergeCells count="2">
    <mergeCell ref="C2:C3"/>
    <mergeCell ref="E2:G3"/>
  </mergeCells>
  <phoneticPr fontId="0" type="noConversion"/>
  <conditionalFormatting sqref="E93 J66 J70 J86 E70 E40">
    <cfRule type="cellIs" dxfId="1" priority="1" stopIfTrue="1" operator="equal">
      <formula>0</formula>
    </cfRule>
  </conditionalFormatting>
  <printOptions horizontalCentered="1" gridLinesSet="0"/>
  <pageMargins left="0.39370078740157483" right="0.19685039370078741" top="1.08" bottom="0.55118110236220474" header="0.35433070866141736" footer="0.31496062992125984"/>
  <pageSetup paperSize="9" scale="91" fitToHeight="3" orientation="portrait" r:id="rId1"/>
  <headerFooter alignWithMargins="0"/>
  <rowBreaks count="3" manualBreakCount="3">
    <brk id="34" max="16383" man="1"/>
    <brk id="63" max="16383" man="1"/>
    <brk id="9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B1:P112"/>
  <sheetViews>
    <sheetView showGridLines="0" showZero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M1" sqref="M1:O1048576"/>
    </sheetView>
  </sheetViews>
  <sheetFormatPr defaultColWidth="9.1640625" defaultRowHeight="15" customHeight="1"/>
  <cols>
    <col min="1" max="1" width="1.33203125" style="15" customWidth="1"/>
    <col min="2" max="2" width="7.1640625" style="16" customWidth="1"/>
    <col min="3" max="3" width="48.33203125" style="30" customWidth="1"/>
    <col min="4" max="4" width="4.6640625" style="16" customWidth="1"/>
    <col min="5" max="5" width="19.83203125" style="17" customWidth="1"/>
    <col min="6" max="6" width="18.1640625" style="17" customWidth="1"/>
    <col min="7" max="7" width="9.1640625" style="153"/>
    <col min="8" max="8" width="18.33203125" style="153" hidden="1" customWidth="1"/>
    <col min="9" max="9" width="13.5" style="153" hidden="1" customWidth="1"/>
    <col min="10" max="11" width="11.6640625" style="153" hidden="1" customWidth="1"/>
    <col min="12" max="12" width="13.5" style="153" hidden="1" customWidth="1"/>
    <col min="13" max="13" width="13.83203125" style="15" hidden="1" customWidth="1"/>
    <col min="14" max="14" width="13.5" style="15" hidden="1" customWidth="1"/>
    <col min="15" max="15" width="16.6640625" style="15" hidden="1" customWidth="1"/>
    <col min="16" max="16" width="10.83203125" style="15" bestFit="1" customWidth="1"/>
    <col min="17" max="16384" width="9.1640625" style="15"/>
  </cols>
  <sheetData>
    <row r="1" spans="2:16" ht="15" customHeight="1">
      <c r="C1" s="168" t="s">
        <v>316</v>
      </c>
    </row>
    <row r="2" spans="2:16" ht="15" customHeight="1">
      <c r="B2" s="18" t="s">
        <v>0</v>
      </c>
      <c r="C2" s="266" t="s">
        <v>15</v>
      </c>
      <c r="D2" s="18" t="s">
        <v>2</v>
      </c>
      <c r="E2" s="270" t="s">
        <v>317</v>
      </c>
      <c r="F2" s="237" t="s">
        <v>314</v>
      </c>
    </row>
    <row r="3" spans="2:16" ht="15.75" customHeight="1">
      <c r="B3" s="19" t="s">
        <v>3</v>
      </c>
      <c r="C3" s="267"/>
      <c r="D3" s="19" t="s">
        <v>4</v>
      </c>
      <c r="E3" s="271"/>
      <c r="F3" s="273"/>
    </row>
    <row r="4" spans="2:16" ht="15" customHeight="1">
      <c r="B4" s="19"/>
      <c r="C4" s="20"/>
      <c r="D4" s="19" t="s">
        <v>5</v>
      </c>
      <c r="E4" s="272"/>
      <c r="F4" s="274"/>
    </row>
    <row r="5" spans="2:16" ht="9.75" customHeight="1">
      <c r="B5" s="56" t="s">
        <v>9</v>
      </c>
      <c r="C5" s="60" t="s">
        <v>10</v>
      </c>
      <c r="D5" s="56" t="s">
        <v>11</v>
      </c>
      <c r="E5" s="77">
        <v>5</v>
      </c>
      <c r="F5" s="33">
        <v>6</v>
      </c>
    </row>
    <row r="6" spans="2:16" ht="22.5" customHeight="1">
      <c r="B6" s="149"/>
      <c r="C6" s="150" t="s">
        <v>309</v>
      </c>
      <c r="D6" s="151">
        <v>115</v>
      </c>
      <c r="E6" s="152">
        <f>E7+E17+E71+E74</f>
        <v>53197138.590000004</v>
      </c>
      <c r="F6" s="152">
        <f>F7+F17+F71+F74</f>
        <v>53864158.640000001</v>
      </c>
      <c r="H6" s="220"/>
      <c r="M6" s="225"/>
      <c r="N6" s="153"/>
    </row>
    <row r="7" spans="2:16" ht="13.5" customHeight="1">
      <c r="B7" s="146" t="s">
        <v>13</v>
      </c>
      <c r="C7" s="147" t="s">
        <v>258</v>
      </c>
      <c r="D7" s="144">
        <v>116</v>
      </c>
      <c r="E7" s="145">
        <f>E8+E11+E14</f>
        <v>-32031276.98</v>
      </c>
      <c r="F7" s="145">
        <f>F8+F11+F14</f>
        <v>-30613319.950000003</v>
      </c>
      <c r="H7" s="156"/>
    </row>
    <row r="8" spans="2:16" ht="15" customHeight="1">
      <c r="B8" s="148" t="s">
        <v>109</v>
      </c>
      <c r="C8" s="147" t="s">
        <v>259</v>
      </c>
      <c r="D8" s="144">
        <v>117</v>
      </c>
      <c r="E8" s="145">
        <f>SUM(E9:E10)</f>
        <v>0</v>
      </c>
      <c r="F8" s="145">
        <f>SUM(F9:F10)</f>
        <v>0</v>
      </c>
      <c r="H8" s="156"/>
    </row>
    <row r="9" spans="2:16" ht="23.25" customHeight="1">
      <c r="B9" s="86" t="s">
        <v>110</v>
      </c>
      <c r="C9" s="73" t="s">
        <v>260</v>
      </c>
      <c r="D9" s="78">
        <v>118</v>
      </c>
      <c r="E9" s="101">
        <f>data!G140</f>
        <v>0</v>
      </c>
      <c r="F9" s="101">
        <f>data!H140</f>
        <v>0</v>
      </c>
      <c r="G9" s="156"/>
      <c r="H9" s="156"/>
      <c r="I9" s="156"/>
      <c r="J9" s="156"/>
      <c r="K9" s="156"/>
      <c r="L9" s="156"/>
      <c r="M9" s="222"/>
      <c r="N9" s="222"/>
      <c r="O9" s="222"/>
      <c r="P9" s="132"/>
    </row>
    <row r="10" spans="2:16" ht="15" customHeight="1">
      <c r="B10" s="87" t="s">
        <v>18</v>
      </c>
      <c r="C10" s="73" t="s">
        <v>210</v>
      </c>
      <c r="D10" s="78">
        <v>119</v>
      </c>
      <c r="E10" s="101">
        <f>data!G141</f>
        <v>0</v>
      </c>
      <c r="F10" s="101">
        <f>data!H141</f>
        <v>0</v>
      </c>
      <c r="G10" s="156"/>
      <c r="H10" s="156"/>
      <c r="I10" s="156"/>
      <c r="J10" s="156"/>
      <c r="K10" s="156"/>
      <c r="L10" s="156"/>
      <c r="M10" s="156"/>
      <c r="N10" s="222"/>
      <c r="O10" s="222"/>
      <c r="P10" s="156"/>
    </row>
    <row r="11" spans="2:16" ht="15" customHeight="1">
      <c r="B11" s="142" t="s">
        <v>111</v>
      </c>
      <c r="C11" s="143" t="s">
        <v>211</v>
      </c>
      <c r="D11" s="144">
        <v>120</v>
      </c>
      <c r="E11" s="145">
        <f>SUM(E12:E13)</f>
        <v>0</v>
      </c>
      <c r="F11" s="145">
        <f>SUM(F12:F13)</f>
        <v>0</v>
      </c>
      <c r="G11" s="156"/>
      <c r="H11" s="156"/>
      <c r="I11" s="156"/>
      <c r="J11" s="156"/>
      <c r="K11" s="156"/>
      <c r="L11" s="156"/>
      <c r="M11" s="226"/>
      <c r="N11" s="222"/>
      <c r="O11" s="222"/>
      <c r="P11" s="222"/>
    </row>
    <row r="12" spans="2:16" ht="15" customHeight="1">
      <c r="B12" s="86" t="s">
        <v>112</v>
      </c>
      <c r="C12" s="73" t="s">
        <v>212</v>
      </c>
      <c r="D12" s="78">
        <v>121</v>
      </c>
      <c r="E12" s="101">
        <f>data!G143</f>
        <v>0</v>
      </c>
      <c r="F12" s="101">
        <f>data!H143</f>
        <v>0</v>
      </c>
      <c r="G12" s="156"/>
      <c r="H12" s="156"/>
      <c r="I12" s="156"/>
      <c r="J12" s="156"/>
      <c r="K12" s="156"/>
      <c r="L12" s="156"/>
      <c r="M12" s="226"/>
      <c r="N12" s="156"/>
      <c r="O12" s="156"/>
      <c r="P12" s="156"/>
    </row>
    <row r="13" spans="2:16" ht="15" customHeight="1">
      <c r="B13" s="87" t="s">
        <v>18</v>
      </c>
      <c r="C13" s="73" t="s">
        <v>213</v>
      </c>
      <c r="D13" s="78">
        <v>122</v>
      </c>
      <c r="E13" s="101">
        <f>data!G144</f>
        <v>0</v>
      </c>
      <c r="F13" s="101">
        <f>data!H144</f>
        <v>0</v>
      </c>
      <c r="G13" s="156"/>
      <c r="H13" s="156"/>
      <c r="I13" s="156"/>
      <c r="J13" s="156"/>
      <c r="K13" s="156"/>
      <c r="L13" s="156"/>
      <c r="M13" s="234">
        <v>2016</v>
      </c>
      <c r="N13" s="234">
        <v>2015</v>
      </c>
      <c r="O13" s="222">
        <v>2017</v>
      </c>
      <c r="P13" s="221"/>
    </row>
    <row r="14" spans="2:16" ht="15" customHeight="1">
      <c r="B14" s="142" t="s">
        <v>117</v>
      </c>
      <c r="C14" s="143" t="s">
        <v>214</v>
      </c>
      <c r="D14" s="144">
        <v>123</v>
      </c>
      <c r="E14" s="145">
        <f>SUM(E15:E16)</f>
        <v>-32031276.98</v>
      </c>
      <c r="F14" s="145">
        <f>SUM(F15:F16)</f>
        <v>-30613319.950000003</v>
      </c>
      <c r="G14" s="156"/>
      <c r="H14" s="156"/>
      <c r="I14" s="156"/>
      <c r="J14" s="156"/>
      <c r="K14" s="156"/>
      <c r="L14" s="156"/>
      <c r="M14" s="145">
        <f>SUM(M15:M16)</f>
        <v>-30613319.950000003</v>
      </c>
      <c r="N14" s="219">
        <v>-25763456.760000002</v>
      </c>
      <c r="O14" s="156">
        <v>6267820.2199999997</v>
      </c>
      <c r="P14" s="222"/>
    </row>
    <row r="15" spans="2:16" ht="22.5" customHeight="1">
      <c r="B15" s="86" t="s">
        <v>207</v>
      </c>
      <c r="C15" s="73" t="s">
        <v>215</v>
      </c>
      <c r="D15" s="78">
        <v>124</v>
      </c>
      <c r="E15" s="101">
        <v>-30613319.949999999</v>
      </c>
      <c r="F15" s="101">
        <v>-25763456.760000002</v>
      </c>
      <c r="G15" s="156"/>
      <c r="H15" s="156"/>
      <c r="I15" s="156"/>
      <c r="J15" s="156"/>
      <c r="K15" s="156"/>
      <c r="L15" s="156">
        <f>E15+E16</f>
        <v>-32031276.98</v>
      </c>
      <c r="M15" s="101">
        <v>-25763456.760000002</v>
      </c>
      <c r="N15" s="156">
        <v>-21802429.800000001</v>
      </c>
      <c r="O15" s="156">
        <v>-4849863.1900000004</v>
      </c>
      <c r="P15" s="222"/>
    </row>
    <row r="16" spans="2:16" ht="24" customHeight="1">
      <c r="B16" s="137" t="s">
        <v>18</v>
      </c>
      <c r="C16" s="138" t="s">
        <v>310</v>
      </c>
      <c r="D16" s="139">
        <v>125</v>
      </c>
      <c r="E16" s="140">
        <v>-1417957.03</v>
      </c>
      <c r="F16" s="140">
        <v>-4849863.1900000004</v>
      </c>
      <c r="G16" s="156"/>
      <c r="H16" s="219"/>
      <c r="I16" s="156"/>
      <c r="J16" s="156"/>
      <c r="K16" s="156"/>
      <c r="L16" s="223"/>
      <c r="M16" s="140">
        <v>-4849863.1900000004</v>
      </c>
      <c r="N16" s="219">
        <v>-3961026.96</v>
      </c>
      <c r="O16" s="219">
        <f>SUM(O14:O15)</f>
        <v>1417957.0299999993</v>
      </c>
      <c r="P16" s="222"/>
    </row>
    <row r="17" spans="2:16" ht="15.75" customHeight="1">
      <c r="B17" s="89" t="s">
        <v>14</v>
      </c>
      <c r="C17" s="80" t="s">
        <v>311</v>
      </c>
      <c r="D17" s="23">
        <v>126</v>
      </c>
      <c r="E17" s="99">
        <f>E18+E23+E31+E42+E64</f>
        <v>85021765.960000008</v>
      </c>
      <c r="F17" s="99">
        <f>F18+F23+F31+F42+F64</f>
        <v>84276356.700000003</v>
      </c>
      <c r="G17" s="156"/>
      <c r="H17" s="156"/>
      <c r="I17" s="156"/>
      <c r="J17" s="156"/>
      <c r="K17" s="156"/>
      <c r="L17" s="156"/>
      <c r="M17" s="229"/>
      <c r="N17" s="156"/>
      <c r="O17" s="156"/>
      <c r="P17" s="222"/>
    </row>
    <row r="18" spans="2:16" ht="15" customHeight="1">
      <c r="B18" s="89" t="s">
        <v>119</v>
      </c>
      <c r="C18" s="80" t="s">
        <v>261</v>
      </c>
      <c r="D18" s="23">
        <v>127</v>
      </c>
      <c r="E18" s="102">
        <f>SUM(E19:E22)</f>
        <v>219989.92</v>
      </c>
      <c r="F18" s="102">
        <f>SUM(F19:F22)</f>
        <v>311607.15000000002</v>
      </c>
      <c r="G18" s="156"/>
      <c r="H18" s="156"/>
      <c r="I18" s="156"/>
      <c r="J18" s="156"/>
      <c r="K18" s="156"/>
      <c r="L18" s="156"/>
      <c r="M18" s="223"/>
      <c r="N18" s="156"/>
      <c r="O18" s="156"/>
      <c r="P18" s="222"/>
    </row>
    <row r="19" spans="2:16" ht="18.75" customHeight="1">
      <c r="B19" s="87" t="s">
        <v>208</v>
      </c>
      <c r="C19" s="73" t="s">
        <v>218</v>
      </c>
      <c r="D19" s="78">
        <v>128</v>
      </c>
      <c r="E19" s="101">
        <f>data!G150</f>
        <v>0</v>
      </c>
      <c r="F19" s="101">
        <v>0</v>
      </c>
      <c r="G19" s="156"/>
      <c r="H19" s="156"/>
      <c r="I19" s="156"/>
      <c r="J19" s="156"/>
      <c r="K19" s="156"/>
      <c r="L19" s="156"/>
      <c r="M19" s="219"/>
      <c r="N19" s="156"/>
      <c r="O19" s="156"/>
      <c r="P19" s="222"/>
    </row>
    <row r="20" spans="2:16" ht="15" customHeight="1">
      <c r="B20" s="90" t="s">
        <v>18</v>
      </c>
      <c r="C20" s="79" t="s">
        <v>217</v>
      </c>
      <c r="D20" s="78">
        <v>129</v>
      </c>
      <c r="E20" s="101">
        <v>219989.92</v>
      </c>
      <c r="F20" s="101">
        <v>219989.92</v>
      </c>
      <c r="M20" s="223"/>
      <c r="N20" s="156"/>
      <c r="O20" s="156"/>
      <c r="P20" s="222"/>
    </row>
    <row r="21" spans="2:16" ht="15" customHeight="1">
      <c r="B21" s="90" t="s">
        <v>19</v>
      </c>
      <c r="C21" s="73" t="s">
        <v>219</v>
      </c>
      <c r="D21" s="78">
        <v>130</v>
      </c>
      <c r="E21" s="101">
        <v>0</v>
      </c>
      <c r="F21" s="101">
        <v>91617.23</v>
      </c>
      <c r="M21" s="156"/>
      <c r="N21" s="156"/>
      <c r="O21" s="156"/>
      <c r="P21" s="222"/>
    </row>
    <row r="22" spans="2:16" ht="15" customHeight="1">
      <c r="B22" s="90" t="s">
        <v>20</v>
      </c>
      <c r="C22" s="73" t="s">
        <v>220</v>
      </c>
      <c r="D22" s="78">
        <v>131</v>
      </c>
      <c r="E22" s="101">
        <f>data!G153</f>
        <v>0</v>
      </c>
      <c r="F22" s="101">
        <v>0</v>
      </c>
      <c r="M22" s="156"/>
      <c r="N22" s="156"/>
      <c r="O22" s="156"/>
      <c r="P22" s="222"/>
    </row>
    <row r="23" spans="2:16" ht="26.25" customHeight="1">
      <c r="B23" s="174" t="s">
        <v>121</v>
      </c>
      <c r="C23" s="143" t="s">
        <v>262</v>
      </c>
      <c r="D23" s="144">
        <v>132</v>
      </c>
      <c r="E23" s="145">
        <f>SUM(E24:E30)</f>
        <v>23508625.420000002</v>
      </c>
      <c r="F23" s="145">
        <f>SUM(F24:F30)</f>
        <v>24562403.329999998</v>
      </c>
      <c r="M23" s="156"/>
      <c r="N23" s="156"/>
      <c r="O23" s="153"/>
    </row>
    <row r="24" spans="2:16" ht="23.25" customHeight="1">
      <c r="B24" s="87" t="s">
        <v>221</v>
      </c>
      <c r="C24" s="73" t="s">
        <v>223</v>
      </c>
      <c r="D24" s="78">
        <v>133</v>
      </c>
      <c r="E24" s="101">
        <f>data!G155</f>
        <v>0</v>
      </c>
      <c r="F24" s="101">
        <v>0</v>
      </c>
      <c r="M24" s="156">
        <f>SUM(M22:M23)</f>
        <v>0</v>
      </c>
      <c r="N24" s="222"/>
    </row>
    <row r="25" spans="2:16" ht="15.75" customHeight="1">
      <c r="B25" s="90" t="s">
        <v>18</v>
      </c>
      <c r="C25" s="73" t="s">
        <v>127</v>
      </c>
      <c r="D25" s="78">
        <v>134</v>
      </c>
      <c r="E25" s="101">
        <v>23508625.420000002</v>
      </c>
      <c r="F25" s="101">
        <v>24562240.329999998</v>
      </c>
      <c r="M25" s="156"/>
      <c r="N25" s="222"/>
    </row>
    <row r="26" spans="2:16" ht="15" customHeight="1">
      <c r="B26" s="90" t="s">
        <v>19</v>
      </c>
      <c r="C26" s="73" t="s">
        <v>224</v>
      </c>
      <c r="D26" s="78">
        <v>135</v>
      </c>
      <c r="E26" s="101">
        <f>data!G157</f>
        <v>0</v>
      </c>
      <c r="F26" s="101">
        <f>data!H157</f>
        <v>0</v>
      </c>
      <c r="M26" s="222"/>
      <c r="N26" s="222"/>
    </row>
    <row r="27" spans="2:16" ht="24" customHeight="1">
      <c r="B27" s="90" t="s">
        <v>20</v>
      </c>
      <c r="C27" s="73" t="s">
        <v>129</v>
      </c>
      <c r="D27" s="78">
        <v>136</v>
      </c>
      <c r="E27" s="101">
        <f>data!G158</f>
        <v>0</v>
      </c>
      <c r="F27" s="101">
        <f>data!H158</f>
        <v>0</v>
      </c>
      <c r="M27" s="222"/>
      <c r="N27" s="222"/>
    </row>
    <row r="28" spans="2:16" ht="14.25" customHeight="1">
      <c r="B28" s="90" t="s">
        <v>21</v>
      </c>
      <c r="C28" s="82" t="s">
        <v>225</v>
      </c>
      <c r="D28" s="78">
        <v>137</v>
      </c>
      <c r="E28" s="101">
        <f>data!G159</f>
        <v>0</v>
      </c>
      <c r="F28" s="101">
        <f>data!H159</f>
        <v>0</v>
      </c>
      <c r="M28" s="222"/>
      <c r="N28" s="222"/>
    </row>
    <row r="29" spans="2:16" ht="21.75" customHeight="1">
      <c r="B29" s="90" t="s">
        <v>22</v>
      </c>
      <c r="C29" s="73" t="s">
        <v>131</v>
      </c>
      <c r="D29" s="78">
        <v>138</v>
      </c>
      <c r="E29" s="101">
        <f>data!G160</f>
        <v>0</v>
      </c>
      <c r="F29" s="101">
        <f>data!H160</f>
        <v>0</v>
      </c>
    </row>
    <row r="30" spans="2:16" ht="22.5">
      <c r="B30" s="90" t="s">
        <v>23</v>
      </c>
      <c r="C30" s="73" t="s">
        <v>132</v>
      </c>
      <c r="D30" s="78">
        <v>139</v>
      </c>
      <c r="E30" s="101">
        <v>0</v>
      </c>
      <c r="F30" s="101">
        <v>163</v>
      </c>
    </row>
    <row r="31" spans="2:16" ht="15" customHeight="1">
      <c r="B31" s="174" t="s">
        <v>123</v>
      </c>
      <c r="C31" s="143" t="s">
        <v>226</v>
      </c>
      <c r="D31" s="144">
        <v>140</v>
      </c>
      <c r="E31" s="145">
        <f>SUM(E32:E39)+SUM(E40:E41)</f>
        <v>492198.57</v>
      </c>
      <c r="F31" s="145">
        <f>SUM(F32:F39)+SUM(F40:F41)</f>
        <v>421890.11</v>
      </c>
    </row>
    <row r="32" spans="2:16" ht="15" customHeight="1">
      <c r="B32" s="87" t="s">
        <v>236</v>
      </c>
      <c r="C32" s="73" t="s">
        <v>227</v>
      </c>
      <c r="D32" s="78">
        <v>141</v>
      </c>
      <c r="E32" s="101">
        <f>data!G163</f>
        <v>0</v>
      </c>
      <c r="F32" s="101">
        <v>0</v>
      </c>
    </row>
    <row r="33" spans="2:14" ht="15" customHeight="1">
      <c r="B33" s="90" t="s">
        <v>18</v>
      </c>
      <c r="C33" s="73" t="s">
        <v>228</v>
      </c>
      <c r="D33" s="78">
        <v>142</v>
      </c>
      <c r="E33" s="101">
        <f>data!G164</f>
        <v>0</v>
      </c>
      <c r="F33" s="101">
        <v>0</v>
      </c>
    </row>
    <row r="34" spans="2:14" ht="15" customHeight="1">
      <c r="B34" s="90" t="s">
        <v>19</v>
      </c>
      <c r="C34" s="73" t="s">
        <v>229</v>
      </c>
      <c r="D34" s="78">
        <v>143</v>
      </c>
      <c r="E34" s="101">
        <f>data!G165</f>
        <v>0</v>
      </c>
      <c r="F34" s="101">
        <v>0</v>
      </c>
    </row>
    <row r="35" spans="2:14" ht="15" customHeight="1">
      <c r="B35" s="90" t="s">
        <v>20</v>
      </c>
      <c r="C35" s="73" t="s">
        <v>230</v>
      </c>
      <c r="D35" s="78">
        <v>144</v>
      </c>
      <c r="E35" s="101">
        <v>492198.57</v>
      </c>
      <c r="F35" s="101">
        <v>421890.11</v>
      </c>
    </row>
    <row r="36" spans="2:14" ht="15" customHeight="1">
      <c r="B36" s="90" t="s">
        <v>21</v>
      </c>
      <c r="C36" s="73" t="s">
        <v>231</v>
      </c>
      <c r="D36" s="78">
        <v>145</v>
      </c>
      <c r="E36" s="101">
        <f>data!G167</f>
        <v>0</v>
      </c>
      <c r="F36" s="101">
        <v>0</v>
      </c>
    </row>
    <row r="37" spans="2:14" ht="18.75" customHeight="1">
      <c r="B37" s="90" t="s">
        <v>22</v>
      </c>
      <c r="C37" s="91" t="s">
        <v>232</v>
      </c>
      <c r="D37" s="78">
        <v>146</v>
      </c>
      <c r="E37" s="101">
        <f>data!G168</f>
        <v>0</v>
      </c>
      <c r="F37" s="101">
        <v>0</v>
      </c>
    </row>
    <row r="38" spans="2:14" ht="22.5" customHeight="1">
      <c r="B38" s="90" t="s">
        <v>23</v>
      </c>
      <c r="C38" s="91" t="s">
        <v>233</v>
      </c>
      <c r="D38" s="78">
        <v>147</v>
      </c>
      <c r="E38" s="101">
        <f>data!G169</f>
        <v>0</v>
      </c>
      <c r="F38" s="101">
        <v>0</v>
      </c>
    </row>
    <row r="39" spans="2:14" ht="15" customHeight="1">
      <c r="B39" s="90" t="s">
        <v>24</v>
      </c>
      <c r="C39" s="24" t="s">
        <v>234</v>
      </c>
      <c r="D39" s="78">
        <v>148</v>
      </c>
      <c r="E39" s="101">
        <f>data!G170</f>
        <v>0</v>
      </c>
      <c r="F39" s="101">
        <v>0</v>
      </c>
    </row>
    <row r="40" spans="2:14" ht="15" customHeight="1">
      <c r="B40" s="90" t="s">
        <v>113</v>
      </c>
      <c r="C40" s="73" t="s">
        <v>237</v>
      </c>
      <c r="D40" s="78">
        <v>149</v>
      </c>
      <c r="E40" s="101">
        <f>data!G175</f>
        <v>0</v>
      </c>
      <c r="F40" s="101">
        <v>0</v>
      </c>
    </row>
    <row r="41" spans="2:14" ht="15" customHeight="1">
      <c r="B41" s="90" t="s">
        <v>114</v>
      </c>
      <c r="C41" s="73" t="s">
        <v>238</v>
      </c>
      <c r="D41" s="78">
        <v>150</v>
      </c>
      <c r="E41" s="101">
        <f>data!G176</f>
        <v>0</v>
      </c>
      <c r="F41" s="101">
        <v>0</v>
      </c>
    </row>
    <row r="42" spans="2:14" s="92" customFormat="1" ht="15" customHeight="1">
      <c r="B42" s="175" t="s">
        <v>145</v>
      </c>
      <c r="C42" s="143" t="s">
        <v>304</v>
      </c>
      <c r="D42" s="144">
        <v>151</v>
      </c>
      <c r="E42" s="145">
        <f>SUM(E43:E63)</f>
        <v>60800952.049999997</v>
      </c>
      <c r="F42" s="145">
        <f>SUM(F43:F63)</f>
        <v>58980456.110000007</v>
      </c>
      <c r="G42" s="154"/>
      <c r="H42" s="221"/>
      <c r="I42" s="153"/>
      <c r="J42" s="154"/>
      <c r="K42" s="154"/>
      <c r="L42" s="154"/>
    </row>
    <row r="43" spans="2:14" ht="15" customHeight="1">
      <c r="B43" s="87" t="s">
        <v>235</v>
      </c>
      <c r="C43" s="73" t="s">
        <v>62</v>
      </c>
      <c r="D43" s="78">
        <v>152</v>
      </c>
      <c r="E43" s="101">
        <v>47942473.109999999</v>
      </c>
      <c r="F43" s="101">
        <v>46744167.829999998</v>
      </c>
      <c r="H43" s="134"/>
      <c r="M43" s="219"/>
      <c r="N43" s="153"/>
    </row>
    <row r="44" spans="2:14" ht="15" customHeight="1">
      <c r="B44" s="90" t="s">
        <v>18</v>
      </c>
      <c r="C44" s="73" t="s">
        <v>242</v>
      </c>
      <c r="D44" s="78">
        <v>153</v>
      </c>
      <c r="E44" s="101">
        <f>data!G179</f>
        <v>0</v>
      </c>
      <c r="F44" s="101">
        <f>data!H179</f>
        <v>0</v>
      </c>
      <c r="H44" s="156"/>
    </row>
    <row r="45" spans="2:14" ht="16.5" customHeight="1">
      <c r="B45" s="90" t="s">
        <v>19</v>
      </c>
      <c r="C45" s="73" t="s">
        <v>243</v>
      </c>
      <c r="D45" s="78">
        <v>154</v>
      </c>
      <c r="E45" s="101">
        <v>0</v>
      </c>
      <c r="F45" s="101">
        <v>0</v>
      </c>
      <c r="M45" s="153"/>
    </row>
    <row r="46" spans="2:14" ht="15" customHeight="1">
      <c r="B46" s="90" t="s">
        <v>20</v>
      </c>
      <c r="C46" s="73" t="s">
        <v>244</v>
      </c>
      <c r="D46" s="78">
        <v>155</v>
      </c>
      <c r="E46" s="101">
        <v>1997419.34</v>
      </c>
      <c r="F46" s="101">
        <v>1917591.67</v>
      </c>
    </row>
    <row r="47" spans="2:14" ht="15" customHeight="1">
      <c r="B47" s="90" t="s">
        <v>21</v>
      </c>
      <c r="C47" s="57" t="s">
        <v>245</v>
      </c>
      <c r="D47" s="78">
        <v>156</v>
      </c>
      <c r="E47" s="101">
        <v>0</v>
      </c>
      <c r="F47" s="101">
        <v>0</v>
      </c>
    </row>
    <row r="48" spans="2:14" ht="19.5" customHeight="1">
      <c r="B48" s="90" t="s">
        <v>22</v>
      </c>
      <c r="C48" s="15" t="s">
        <v>231</v>
      </c>
      <c r="D48" s="78">
        <v>157</v>
      </c>
      <c r="E48" s="101">
        <f>data!G183</f>
        <v>0</v>
      </c>
      <c r="F48" s="101">
        <f>data!H183</f>
        <v>0</v>
      </c>
    </row>
    <row r="49" spans="2:14" ht="21.75" customHeight="1">
      <c r="B49" s="90" t="s">
        <v>23</v>
      </c>
      <c r="C49" s="94" t="s">
        <v>233</v>
      </c>
      <c r="D49" s="78">
        <v>158</v>
      </c>
      <c r="E49" s="101">
        <f>data!G184</f>
        <v>0</v>
      </c>
      <c r="F49" s="101">
        <f>data!H184</f>
        <v>0</v>
      </c>
    </row>
    <row r="50" spans="2:14" ht="15" customHeight="1">
      <c r="B50" s="90" t="s">
        <v>24</v>
      </c>
      <c r="C50" s="15" t="s">
        <v>234</v>
      </c>
      <c r="D50" s="78">
        <v>159</v>
      </c>
      <c r="E50" s="101">
        <f>data!G185</f>
        <v>0</v>
      </c>
      <c r="F50" s="101">
        <f>data!H185</f>
        <v>0</v>
      </c>
    </row>
    <row r="51" spans="2:14" ht="16.5" customHeight="1">
      <c r="B51" s="90" t="s">
        <v>113</v>
      </c>
      <c r="C51" s="57" t="s">
        <v>237</v>
      </c>
      <c r="D51" s="78">
        <v>160</v>
      </c>
      <c r="E51" s="101">
        <v>127508.87</v>
      </c>
      <c r="F51" s="101">
        <v>137069.07</v>
      </c>
    </row>
    <row r="52" spans="2:14" ht="22.5" customHeight="1">
      <c r="B52" s="90" t="s">
        <v>114</v>
      </c>
      <c r="C52" s="73" t="s">
        <v>67</v>
      </c>
      <c r="D52" s="78">
        <v>161</v>
      </c>
      <c r="E52" s="101">
        <f>data!G187</f>
        <v>0</v>
      </c>
      <c r="F52" s="101">
        <f>data!H187</f>
        <v>0</v>
      </c>
    </row>
    <row r="53" spans="2:14" ht="15" customHeight="1">
      <c r="B53" s="90" t="s">
        <v>115</v>
      </c>
      <c r="C53" s="73" t="s">
        <v>68</v>
      </c>
      <c r="D53" s="78">
        <v>162</v>
      </c>
      <c r="E53" s="101">
        <f>data!G188</f>
        <v>0</v>
      </c>
      <c r="F53" s="101">
        <f>data!H188</f>
        <v>0</v>
      </c>
    </row>
    <row r="54" spans="2:14" ht="15" customHeight="1">
      <c r="B54" s="90" t="s">
        <v>116</v>
      </c>
      <c r="C54" s="73" t="s">
        <v>63</v>
      </c>
      <c r="D54" s="78">
        <v>163</v>
      </c>
      <c r="E54" s="101">
        <v>0</v>
      </c>
      <c r="F54" s="101">
        <f>data!H189</f>
        <v>0</v>
      </c>
    </row>
    <row r="55" spans="2:14" ht="14.25" customHeight="1">
      <c r="B55" s="90" t="s">
        <v>143</v>
      </c>
      <c r="C55" s="73" t="s">
        <v>64</v>
      </c>
      <c r="D55" s="78">
        <v>164</v>
      </c>
      <c r="E55" s="101">
        <v>4051.58</v>
      </c>
      <c r="F55" s="101">
        <v>4256.26</v>
      </c>
    </row>
    <row r="56" spans="2:14" ht="24.75" customHeight="1">
      <c r="B56" s="90" t="s">
        <v>154</v>
      </c>
      <c r="C56" s="73" t="s">
        <v>65</v>
      </c>
      <c r="D56" s="78">
        <v>165</v>
      </c>
      <c r="E56" s="101">
        <v>10406473.42</v>
      </c>
      <c r="F56" s="101">
        <v>9875003.6699999999</v>
      </c>
      <c r="M56" s="153"/>
    </row>
    <row r="57" spans="2:14" ht="15" customHeight="1">
      <c r="B57" s="90" t="s">
        <v>155</v>
      </c>
      <c r="C57" s="73" t="s">
        <v>53</v>
      </c>
      <c r="D57" s="78">
        <v>166</v>
      </c>
      <c r="E57" s="101"/>
      <c r="F57" s="101"/>
    </row>
    <row r="58" spans="2:14" ht="15" customHeight="1">
      <c r="B58" s="90" t="s">
        <v>156</v>
      </c>
      <c r="C58" s="73" t="s">
        <v>54</v>
      </c>
      <c r="D58" s="78">
        <v>167</v>
      </c>
      <c r="E58" s="101">
        <v>312318.76</v>
      </c>
      <c r="F58" s="101">
        <v>292033.59000000003</v>
      </c>
    </row>
    <row r="59" spans="2:14" ht="15" customHeight="1">
      <c r="B59" s="90" t="s">
        <v>157</v>
      </c>
      <c r="C59" s="73" t="s">
        <v>55</v>
      </c>
      <c r="D59" s="78">
        <v>168</v>
      </c>
      <c r="E59" s="101">
        <v>10631.97</v>
      </c>
      <c r="F59" s="101">
        <v>9729.42</v>
      </c>
      <c r="M59" s="153"/>
      <c r="N59" s="153"/>
    </row>
    <row r="60" spans="2:14" ht="17.25" customHeight="1">
      <c r="B60" s="90" t="s">
        <v>158</v>
      </c>
      <c r="C60" s="73" t="s">
        <v>66</v>
      </c>
      <c r="D60" s="78">
        <v>169</v>
      </c>
      <c r="E60" s="101">
        <v>75</v>
      </c>
      <c r="F60" s="101">
        <v>604.6</v>
      </c>
    </row>
    <row r="61" spans="2:14" ht="17.25" customHeight="1">
      <c r="B61" s="90" t="s">
        <v>159</v>
      </c>
      <c r="C61" s="73" t="s">
        <v>305</v>
      </c>
      <c r="D61" s="78">
        <v>170</v>
      </c>
      <c r="E61" s="101"/>
      <c r="F61" s="101"/>
    </row>
    <row r="62" spans="2:14" ht="14.25" customHeight="1">
      <c r="B62" s="90" t="s">
        <v>160</v>
      </c>
      <c r="C62" s="73" t="s">
        <v>246</v>
      </c>
      <c r="D62" s="78">
        <v>171</v>
      </c>
      <c r="E62" s="101">
        <f>data!G196</f>
        <v>0</v>
      </c>
      <c r="F62" s="101">
        <f>data!H196</f>
        <v>0</v>
      </c>
    </row>
    <row r="63" spans="2:14" ht="15" customHeight="1">
      <c r="B63" s="90" t="s">
        <v>161</v>
      </c>
      <c r="C63" s="57" t="s">
        <v>247</v>
      </c>
      <c r="D63" s="78">
        <v>172</v>
      </c>
      <c r="E63" s="101">
        <f>data!G197</f>
        <v>0</v>
      </c>
      <c r="F63" s="101">
        <f>data!H197</f>
        <v>0</v>
      </c>
    </row>
    <row r="64" spans="2:14" s="92" customFormat="1" ht="14.25" customHeight="1">
      <c r="B64" s="175" t="s">
        <v>171</v>
      </c>
      <c r="C64" s="143" t="s">
        <v>308</v>
      </c>
      <c r="D64" s="144">
        <v>173</v>
      </c>
      <c r="E64" s="145">
        <f>SUM(E65:E69)</f>
        <v>0</v>
      </c>
      <c r="F64" s="145">
        <v>0</v>
      </c>
      <c r="G64" s="154"/>
      <c r="H64" s="154"/>
      <c r="I64" s="153"/>
      <c r="J64" s="154"/>
      <c r="K64" s="154"/>
      <c r="L64" s="154"/>
    </row>
    <row r="65" spans="2:12" ht="14.25" customHeight="1">
      <c r="B65" s="87" t="s">
        <v>240</v>
      </c>
      <c r="C65" s="73" t="s">
        <v>249</v>
      </c>
      <c r="D65" s="78">
        <v>174</v>
      </c>
      <c r="E65" s="101">
        <f>data!G199</f>
        <v>0</v>
      </c>
      <c r="F65" s="101">
        <v>0</v>
      </c>
    </row>
    <row r="66" spans="2:12" ht="15" customHeight="1">
      <c r="B66" s="90" t="s">
        <v>18</v>
      </c>
      <c r="C66" s="24" t="s">
        <v>250</v>
      </c>
      <c r="D66" s="78">
        <v>175</v>
      </c>
      <c r="E66" s="101">
        <f>data!G200</f>
        <v>0</v>
      </c>
      <c r="F66" s="101">
        <v>0</v>
      </c>
    </row>
    <row r="67" spans="2:12" s="93" customFormat="1" ht="15" customHeight="1">
      <c r="B67" s="81" t="s">
        <v>19</v>
      </c>
      <c r="C67" s="91" t="s">
        <v>251</v>
      </c>
      <c r="D67" s="78">
        <v>176</v>
      </c>
      <c r="E67" s="101">
        <f>data!G201</f>
        <v>0</v>
      </c>
      <c r="F67" s="101">
        <v>0</v>
      </c>
      <c r="G67" s="155"/>
      <c r="H67" s="155"/>
      <c r="I67" s="153"/>
      <c r="J67" s="155"/>
      <c r="K67" s="155"/>
      <c r="L67" s="155"/>
    </row>
    <row r="68" spans="2:12" ht="15" customHeight="1">
      <c r="B68" s="90" t="s">
        <v>20</v>
      </c>
      <c r="C68" s="73" t="s">
        <v>252</v>
      </c>
      <c r="D68" s="78">
        <v>177</v>
      </c>
      <c r="E68" s="101">
        <f>data!G202</f>
        <v>0</v>
      </c>
      <c r="F68" s="101">
        <v>0</v>
      </c>
    </row>
    <row r="69" spans="2:12" ht="22.5" customHeight="1">
      <c r="B69" s="90" t="s">
        <v>21</v>
      </c>
      <c r="C69" s="73" t="s">
        <v>253</v>
      </c>
      <c r="D69" s="78">
        <v>178</v>
      </c>
      <c r="E69" s="136">
        <v>0</v>
      </c>
      <c r="F69" s="136"/>
    </row>
    <row r="70" spans="2:12" ht="28.5" customHeight="1">
      <c r="B70" s="90" t="s">
        <v>22</v>
      </c>
      <c r="C70" s="73" t="s">
        <v>254</v>
      </c>
      <c r="D70" s="78">
        <v>179</v>
      </c>
      <c r="E70" s="33"/>
      <c r="F70" s="33"/>
    </row>
    <row r="71" spans="2:12" s="92" customFormat="1" ht="14.25" customHeight="1">
      <c r="B71" s="175" t="s">
        <v>199</v>
      </c>
      <c r="C71" s="143" t="s">
        <v>306</v>
      </c>
      <c r="D71" s="144">
        <v>180</v>
      </c>
      <c r="E71" s="145">
        <f>SUM(E72:E73)</f>
        <v>206649.61</v>
      </c>
      <c r="F71" s="145">
        <f>SUM(F72:F73)</f>
        <v>201121.89</v>
      </c>
      <c r="G71" s="154"/>
      <c r="H71" s="154"/>
      <c r="I71" s="153"/>
      <c r="J71" s="154"/>
      <c r="K71" s="154"/>
      <c r="L71" s="154"/>
    </row>
    <row r="72" spans="2:12" ht="13.5" customHeight="1">
      <c r="B72" s="87" t="s">
        <v>200</v>
      </c>
      <c r="C72" s="73" t="s">
        <v>16</v>
      </c>
      <c r="D72" s="78">
        <v>181</v>
      </c>
      <c r="E72" s="101"/>
      <c r="F72" s="101">
        <v>0</v>
      </c>
    </row>
    <row r="73" spans="2:12" ht="13.5" customHeight="1">
      <c r="B73" s="90" t="s">
        <v>18</v>
      </c>
      <c r="C73" s="73" t="s">
        <v>17</v>
      </c>
      <c r="D73" s="78">
        <v>182</v>
      </c>
      <c r="E73" s="101">
        <v>206649.61</v>
      </c>
      <c r="F73" s="101">
        <v>201121.89</v>
      </c>
    </row>
    <row r="74" spans="2:12" s="92" customFormat="1" ht="21">
      <c r="B74" s="144" t="s">
        <v>201</v>
      </c>
      <c r="C74" s="176" t="s">
        <v>256</v>
      </c>
      <c r="D74" s="177">
        <v>183</v>
      </c>
      <c r="E74" s="178"/>
      <c r="F74" s="178">
        <v>0</v>
      </c>
      <c r="G74" s="154"/>
      <c r="H74" s="154"/>
      <c r="I74" s="153"/>
      <c r="J74" s="154"/>
      <c r="K74" s="154"/>
      <c r="L74" s="154"/>
    </row>
    <row r="75" spans="2:12" s="92" customFormat="1" ht="15" customHeight="1">
      <c r="B75" s="179"/>
      <c r="C75" s="180" t="s">
        <v>307</v>
      </c>
      <c r="D75" s="144">
        <v>999</v>
      </c>
      <c r="E75" s="145">
        <f>SUM(E40:E74)+SUM(E6:E39)</f>
        <v>212581904.75</v>
      </c>
      <c r="F75" s="145">
        <f>SUM(F40:F74)+SUM(F6:F39)</f>
        <v>215255512.66999999</v>
      </c>
      <c r="G75" s="154"/>
      <c r="H75" s="154"/>
      <c r="I75" s="153"/>
      <c r="J75" s="154"/>
      <c r="K75" s="154"/>
      <c r="L75" s="154"/>
    </row>
    <row r="76" spans="2:12" ht="15" customHeight="1">
      <c r="C76" s="26"/>
      <c r="D76" s="25"/>
      <c r="E76" s="141"/>
      <c r="F76" s="141"/>
    </row>
    <row r="77" spans="2:12" ht="15" customHeight="1">
      <c r="C77" s="26"/>
      <c r="D77" s="25"/>
      <c r="E77" s="141"/>
      <c r="F77" s="141"/>
    </row>
    <row r="78" spans="2:12" ht="15" customHeight="1">
      <c r="C78" s="26"/>
      <c r="D78" s="25"/>
      <c r="E78" s="141"/>
      <c r="F78" s="141"/>
    </row>
    <row r="79" spans="2:12" ht="15" customHeight="1">
      <c r="C79" s="26"/>
      <c r="D79" s="25"/>
      <c r="E79" s="141"/>
      <c r="F79" s="141"/>
    </row>
    <row r="80" spans="2:12" ht="15" customHeight="1">
      <c r="C80" s="26"/>
      <c r="D80" s="25"/>
      <c r="E80" s="141"/>
      <c r="F80" s="141"/>
    </row>
    <row r="81" spans="3:6" ht="15" customHeight="1">
      <c r="C81" s="26"/>
      <c r="D81" s="25"/>
      <c r="E81" s="141"/>
      <c r="F81" s="141"/>
    </row>
    <row r="82" spans="3:6" ht="15" customHeight="1">
      <c r="C82" s="29"/>
      <c r="D82" s="25"/>
      <c r="E82" s="218"/>
      <c r="F82" s="141"/>
    </row>
    <row r="83" spans="3:6" ht="15" customHeight="1">
      <c r="C83" s="26"/>
      <c r="D83" s="25"/>
      <c r="E83" s="218"/>
      <c r="F83" s="141"/>
    </row>
    <row r="84" spans="3:6" ht="15" customHeight="1">
      <c r="C84" s="29"/>
      <c r="D84" s="25"/>
      <c r="E84" s="218"/>
      <c r="F84" s="141"/>
    </row>
    <row r="85" spans="3:6" ht="15" customHeight="1">
      <c r="C85" s="26"/>
      <c r="D85" s="25"/>
      <c r="E85" s="141"/>
      <c r="F85" s="141"/>
    </row>
    <row r="86" spans="3:6" ht="15" customHeight="1">
      <c r="C86" s="26"/>
      <c r="D86" s="25"/>
      <c r="E86" s="141"/>
      <c r="F86" s="141"/>
    </row>
    <row r="87" spans="3:6" ht="15" customHeight="1">
      <c r="C87" s="29"/>
      <c r="D87" s="25"/>
      <c r="E87" s="141"/>
      <c r="F87" s="141"/>
    </row>
    <row r="88" spans="3:6" ht="15" customHeight="1">
      <c r="C88" s="26"/>
      <c r="D88" s="25"/>
      <c r="E88" s="141"/>
      <c r="F88" s="141"/>
    </row>
    <row r="89" spans="3:6" ht="15" customHeight="1">
      <c r="C89" s="26"/>
      <c r="D89" s="25"/>
      <c r="E89" s="141"/>
      <c r="F89" s="141"/>
    </row>
    <row r="90" spans="3:6" ht="15" customHeight="1">
      <c r="C90" s="26"/>
      <c r="D90" s="25"/>
      <c r="E90" s="141"/>
      <c r="F90" s="141"/>
    </row>
    <row r="91" spans="3:6" ht="15" customHeight="1">
      <c r="C91" s="26"/>
      <c r="D91" s="25"/>
      <c r="E91" s="141"/>
      <c r="F91" s="141"/>
    </row>
    <row r="92" spans="3:6" ht="15" customHeight="1">
      <c r="C92" s="26"/>
      <c r="D92" s="25"/>
      <c r="E92" s="141"/>
      <c r="F92" s="141"/>
    </row>
    <row r="93" spans="3:6" ht="15" customHeight="1">
      <c r="C93" s="26"/>
      <c r="D93" s="25"/>
      <c r="E93" s="141"/>
      <c r="F93" s="141"/>
    </row>
    <row r="94" spans="3:6" ht="15" customHeight="1">
      <c r="C94" s="26"/>
      <c r="D94" s="25"/>
      <c r="E94" s="141"/>
      <c r="F94" s="141"/>
    </row>
    <row r="95" spans="3:6" ht="15" customHeight="1">
      <c r="C95" s="26"/>
      <c r="D95" s="25"/>
      <c r="E95" s="141"/>
      <c r="F95" s="141"/>
    </row>
    <row r="96" spans="3:6" ht="15" customHeight="1">
      <c r="C96" s="26"/>
      <c r="D96" s="25"/>
      <c r="E96" s="141"/>
      <c r="F96" s="141"/>
    </row>
    <row r="97" spans="3:6" ht="15" customHeight="1">
      <c r="C97" s="26"/>
      <c r="D97" s="25"/>
      <c r="E97" s="141"/>
      <c r="F97" s="141"/>
    </row>
    <row r="98" spans="3:6" ht="15" customHeight="1">
      <c r="C98" s="26"/>
      <c r="D98" s="25"/>
      <c r="E98" s="141"/>
      <c r="F98" s="141"/>
    </row>
    <row r="99" spans="3:6" ht="15" customHeight="1">
      <c r="C99" s="26"/>
      <c r="D99" s="25"/>
      <c r="E99" s="141"/>
      <c r="F99" s="141"/>
    </row>
    <row r="100" spans="3:6" ht="15" customHeight="1">
      <c r="C100" s="26"/>
      <c r="D100" s="25"/>
      <c r="E100" s="141"/>
      <c r="F100" s="141"/>
    </row>
    <row r="101" spans="3:6" ht="15" customHeight="1">
      <c r="C101" s="26"/>
      <c r="D101" s="25"/>
      <c r="E101" s="141"/>
      <c r="F101" s="141"/>
    </row>
    <row r="102" spans="3:6" ht="15" customHeight="1">
      <c r="C102" s="26"/>
      <c r="D102" s="25"/>
      <c r="E102" s="141"/>
      <c r="F102" s="141"/>
    </row>
    <row r="103" spans="3:6" ht="15" customHeight="1">
      <c r="C103" s="26"/>
      <c r="D103" s="25"/>
      <c r="E103" s="141"/>
      <c r="F103" s="141"/>
    </row>
    <row r="104" spans="3:6" ht="15" customHeight="1">
      <c r="C104" s="26"/>
      <c r="D104" s="25"/>
      <c r="E104" s="141"/>
      <c r="F104" s="141"/>
    </row>
    <row r="105" spans="3:6" ht="15" customHeight="1">
      <c r="C105" s="26"/>
      <c r="D105" s="25"/>
      <c r="E105" s="141"/>
      <c r="F105" s="141"/>
    </row>
    <row r="106" spans="3:6" ht="15" customHeight="1">
      <c r="C106" s="26"/>
      <c r="D106" s="25"/>
      <c r="E106" s="141"/>
      <c r="F106" s="141"/>
    </row>
    <row r="107" spans="3:6" ht="15" customHeight="1">
      <c r="E107" s="97"/>
      <c r="F107" s="97"/>
    </row>
    <row r="108" spans="3:6" ht="15" customHeight="1">
      <c r="E108" s="97"/>
      <c r="F108" s="97"/>
    </row>
    <row r="109" spans="3:6" ht="15" customHeight="1">
      <c r="E109" s="97"/>
      <c r="F109" s="97"/>
    </row>
    <row r="110" spans="3:6" ht="15" customHeight="1">
      <c r="E110" s="97"/>
      <c r="F110" s="97"/>
    </row>
    <row r="111" spans="3:6" ht="15" customHeight="1">
      <c r="E111" s="97"/>
      <c r="F111" s="97"/>
    </row>
    <row r="112" spans="3:6" ht="15" customHeight="1">
      <c r="E112" s="97"/>
      <c r="F112" s="97"/>
    </row>
  </sheetData>
  <sheetProtection formatCells="0" formatColumns="0" formatRows="0"/>
  <dataConsolidate/>
  <mergeCells count="3">
    <mergeCell ref="C2:C3"/>
    <mergeCell ref="E2:E4"/>
    <mergeCell ref="F2:F4"/>
  </mergeCells>
  <phoneticPr fontId="0" type="noConversion"/>
  <conditionalFormatting sqref="M17 M43 N16:O16 M19">
    <cfRule type="cellIs" dxfId="0" priority="1" stopIfTrue="1" operator="equal">
      <formula>0</formula>
    </cfRule>
  </conditionalFormatting>
  <printOptions horizontalCentered="1" gridLinesSet="0"/>
  <pageMargins left="0.55118110236220474" right="0.31496062992125984" top="0.97" bottom="0.87" header="0.51181102362204722" footer="0.51181102362204722"/>
  <pageSetup paperSize="9" orientation="portrait" r:id="rId1"/>
  <headerFooter alignWithMargins="0"/>
  <rowBreaks count="1" manualBreakCount="1">
    <brk id="10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data</vt:lpstr>
      <vt:lpstr>Súvaha-prvá strana</vt:lpstr>
      <vt:lpstr>Aktíva</vt:lpstr>
      <vt:lpstr>Pasíva</vt:lpstr>
      <vt:lpstr>Aktíva!Názvy_tlače</vt:lpstr>
      <vt:lpstr>Pasíva!Názvy_tlače</vt:lpstr>
      <vt:lpstr>data!Oblasť_tlače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Vladimír Pastierik</dc:creator>
  <cp:lastModifiedBy>jjanciarova</cp:lastModifiedBy>
  <cp:lastPrinted>2017-03-03T08:55:04Z</cp:lastPrinted>
  <dcterms:created xsi:type="dcterms:W3CDTF">1998-03-03T20:15:39Z</dcterms:created>
  <dcterms:modified xsi:type="dcterms:W3CDTF">2017-06-02T05:43:42Z</dcterms:modified>
</cp:coreProperties>
</file>