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14210"/>
</workbook>
</file>

<file path=xl/calcChain.xml><?xml version="1.0" encoding="utf-8"?>
<calcChain xmlns="http://schemas.openxmlformats.org/spreadsheetml/2006/main">
  <c r="G53" i="9"/>
  <c r="Q88" i="10"/>
  <c r="G64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G13" l="1"/>
  <c r="P87" i="10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G23" l="1"/>
  <c r="N87" i="10"/>
  <c r="R85" l="1"/>
  <c r="I87"/>
  <c r="O87"/>
  <c r="E87"/>
  <c r="F87"/>
  <c r="G87"/>
  <c r="H87"/>
  <c r="F38" i="9"/>
  <c r="G38" s="1"/>
  <c r="F41"/>
  <c r="G41" s="1"/>
  <c r="F46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G74" s="1"/>
  <c r="E75"/>
  <c r="E67"/>
  <c r="E37" i="9"/>
  <c r="E43"/>
  <c r="G43" s="1"/>
  <c r="E45"/>
  <c r="E7"/>
  <c r="E17"/>
  <c r="E23"/>
  <c r="E56"/>
  <c r="E57"/>
  <c r="E58"/>
  <c r="G58" s="1"/>
  <c r="E59"/>
  <c r="E61"/>
  <c r="E62"/>
  <c r="E63"/>
  <c r="E64"/>
  <c r="E65"/>
  <c r="G65" s="1"/>
  <c r="E66"/>
  <c r="E67"/>
  <c r="G67" s="1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61" l="1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Q87" i="10"/>
  <c r="G69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7" i="9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1" s="1"/>
  <c r="G76" i="10"/>
  <c r="F77"/>
  <c r="F80" s="1"/>
  <c r="F81" s="1"/>
  <c r="E77"/>
  <c r="E80" s="1"/>
  <c r="H80"/>
  <c r="G77" l="1"/>
  <c r="G80" s="1"/>
  <c r="H81"/>
  <c r="E81"/>
  <c r="G81" l="1"/>
</calcChain>
</file>

<file path=xl/sharedStrings.xml><?xml version="1.0" encoding="utf-8"?>
<sst xmlns="http://schemas.openxmlformats.org/spreadsheetml/2006/main" count="518" uniqueCount="244">
  <si>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</si>
  <si>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</si>
  <si>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</si>
  <si>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</si>
  <si>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</si>
  <si>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</si>
  <si>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</si>
  <si>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</si>
  <si>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</si>
  <si>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</si>
  <si>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</si>
  <si>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</si>
  <si>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</si>
  <si>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</si>
  <si>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</si>
  <si>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</si>
  <si>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</si>
  <si>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</si>
  <si>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</si>
  <si>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</si>
  <si>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</si>
  <si>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</si>
  <si>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</si>
  <si>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</si>
  <si>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</si>
  <si>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</si>
  <si>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</si>
  <si>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</si>
  <si>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</si>
  <si>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</si>
  <si>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</si>
  <si>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</si>
  <si>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</si>
  <si>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</si>
  <si>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</si>
  <si>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</si>
  <si>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</si>
  <si>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</si>
  <si>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</si>
  <si>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</si>
  <si>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</si>
  <si>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</si>
  <si>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</si>
  <si>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</si>
  <si>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</si>
  <si>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</si>
  <si>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</si>
  <si>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</si>
  <si>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</si>
  <si>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</si>
  <si>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</si>
  <si>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</si>
  <si>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</si>
  <si>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</si>
  <si>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</si>
  <si>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</si>
  <si>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</si>
  <si>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</si>
  <si>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</si>
  <si>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</si>
  <si>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</si>
  <si>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</si>
  <si>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</si>
  <si>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</si>
  <si>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</si>
  <si>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</si>
  <si>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</si>
  <si>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</si>
  <si>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</si>
  <si>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</si>
  <si>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</si>
  <si>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</si>
  <si>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</si>
  <si>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</si>
  <si>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</si>
  <si>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</si>
  <si>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</si>
  <si>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</si>
  <si>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</si>
  <si>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</si>
  <si>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</si>
  <si>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</si>
  <si>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</si>
  <si>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</si>
  <si>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</si>
  <si>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</si>
  <si>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</si>
  <si>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</si>
  <si>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</si>
  <si>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</si>
  <si>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</si>
  <si>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</si>
  <si>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</si>
  <si>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</si>
  <si>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</si>
  <si>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</si>
  <si>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</si>
  <si>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</si>
  <si>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</si>
  <si>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</si>
  <si>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</si>
  <si>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</si>
  <si>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</si>
  <si>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</si>
  <si>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</si>
  <si>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</si>
  <si>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</si>
  <si>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</si>
  <si>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</si>
  <si>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</si>
  <si>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</si>
  <si>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</si>
  <si>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</si>
  <si>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</si>
  <si>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</si>
  <si>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</si>
  <si>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</si>
  <si>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</si>
  <si>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</si>
  <si>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</si>
  <si>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</si>
  <si>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</si>
  <si>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</si>
  <si>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</si>
  <si>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</si>
  <si>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</si>
  <si>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</si>
  <si>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</si>
  <si>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</si>
  <si>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</si>
  <si>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</si>
  <si>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</si>
  <si>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</si>
  <si>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</si>
  <si>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</si>
  <si>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</si>
  <si>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</si>
  <si>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</si>
  <si>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</si>
  <si>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</si>
  <si>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</si>
  <si>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</si>
  <si>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</si>
  <si>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</si>
  <si>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</si>
  <si>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</si>
  <si>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</si>
  <si>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</si>
  <si>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</si>
  <si>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</si>
  <si>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</si>
  <si>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</si>
  <si>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</si>
  <si>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</si>
  <si>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</si>
  <si>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</si>
  <si>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</si>
  <si>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</si>
  <si>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</si>
  <si>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</si>
  <si>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</si>
  <si>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</si>
  <si>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</si>
  <si>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</si>
  <si>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</si>
  <si>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</si>
  <si>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</si>
  <si>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</si>
  <si>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</si>
  <si>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</si>
  <si>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</si>
  <si>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</si>
  <si>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</si>
  <si>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</si>
  <si>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</si>
  <si>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</si>
  <si>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</si>
  <si>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</si>
  <si>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</si>
  <si>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</si>
  <si>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</si>
  <si>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</si>
  <si>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</si>
  <si>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</si>
  <si>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</si>
  <si>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</si>
  <si>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</si>
  <si>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</si>
  <si>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</si>
  <si>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</si>
  <si>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</si>
  <si>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</si>
  <si>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</si>
  <si>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</si>
  <si>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</si>
  <si>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</si>
  <si>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</si>
  <si>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</si>
  <si>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</si>
  <si>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</si>
  <si>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</si>
  <si>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</si>
  <si>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</si>
  <si>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</si>
  <si>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</si>
  <si>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</si>
  <si>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</si>
  <si>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</si>
  <si>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</si>
  <si>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</si>
  <si>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</si>
  <si>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</si>
  <si>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</si>
  <si>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</si>
  <si>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</si>
  <si>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</si>
  <si>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</si>
  <si>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</si>
  <si>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</si>
  <si>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</si>
  <si>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</si>
  <si>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</si>
  <si>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</si>
  <si>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</si>
  <si>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</si>
  <si>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</si>
  <si>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</si>
  <si>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</si>
  <si>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</si>
  <si>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</si>
  <si>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</si>
  <si>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</si>
  <si>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</si>
  <si>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</si>
  <si>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</si>
  <si>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</si>
  <si>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</si>
  <si>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</si>
  <si>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</si>
  <si>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</si>
  <si>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</si>
  <si>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r>
      <t xml:space="preserve">   </t>
    </r>
    <r>
      <rPr>
        <b/>
        <sz val="9"/>
        <rFont val="Arial CE"/>
        <family val="2"/>
        <charset val="238"/>
      </rPr>
      <t>Výkaz ziskov a strát  k  31.08.2019  v  Eur</t>
    </r>
  </si>
  <si>
    <t>Bežné účtovné obdobie  k  31.08.2019</t>
  </si>
  <si>
    <t xml:space="preserve">            k    31.08.2019  ( v  eurách )</t>
  </si>
</sst>
</file>

<file path=xl/styles.xml><?xml version="1.0" encoding="utf-8"?>
<styleSheet xmlns="http://schemas.openxmlformats.org/spreadsheetml/2006/main">
  <numFmts count="5">
    <numFmt numFmtId="164" formatCode="000"/>
    <numFmt numFmtId="165" formatCode="_-* #,##0.00\ _S_k_-;\-* #,##0.00\ _S_k_-;_-* &quot;-&quot;??\ _S_k_-;_-@_-"/>
    <numFmt numFmtId="166" formatCode="_-* #,##0\ _S_k_-;\-* #,##0\ _S_k_-;_-* &quot;-&quot;\ _S_k_-;_-@_-"/>
    <numFmt numFmtId="167" formatCode="_-* #,##0.00\ &quot;Sk&quot;_-;\-* #,##0.00\ &quot;Sk&quot;_-;_-* &quot;-&quot;??\ &quot;Sk&quot;_-;_-@_-"/>
    <numFmt numFmtId="168" formatCode="_-* #,##0\ &quot;Sk&quot;_-;\-* #,##0\ &quot;Sk&quot;_-;_-* &quot;-&quot;\ &quot;Sk&quot;_-;_-@_-"/>
  </numFmts>
  <fonts count="41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9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50" t="s">
        <v>72</v>
      </c>
      <c r="C1" s="150" t="s">
        <v>12</v>
      </c>
      <c r="D1" s="136" t="s">
        <v>93</v>
      </c>
      <c r="E1" s="142" t="s">
        <v>74</v>
      </c>
      <c r="F1" s="143"/>
      <c r="G1" s="144"/>
      <c r="H1" s="134" t="s">
        <v>14</v>
      </c>
      <c r="J1" s="54">
        <v>39814</v>
      </c>
      <c r="K1" s="54">
        <v>39844</v>
      </c>
    </row>
    <row r="2" spans="2:11" ht="15" customHeight="1">
      <c r="B2" s="135"/>
      <c r="C2" s="151"/>
      <c r="D2" s="135"/>
      <c r="E2" s="145"/>
      <c r="F2" s="146"/>
      <c r="G2" s="147"/>
      <c r="H2" s="135"/>
    </row>
    <row r="3" spans="2:11" ht="15" customHeight="1">
      <c r="B3" s="135"/>
      <c r="C3" s="135"/>
      <c r="D3" s="135"/>
      <c r="E3" s="136" t="s">
        <v>15</v>
      </c>
      <c r="F3" s="136" t="s">
        <v>16</v>
      </c>
      <c r="G3" s="138" t="s">
        <v>17</v>
      </c>
      <c r="H3" s="135"/>
    </row>
    <row r="4" spans="2:11" ht="11.25" customHeight="1">
      <c r="B4" s="137"/>
      <c r="C4" s="137"/>
      <c r="D4" s="137"/>
      <c r="E4" s="137"/>
      <c r="F4" s="135"/>
      <c r="G4" s="139"/>
      <c r="H4" s="135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50" t="s">
        <v>72</v>
      </c>
      <c r="C41" s="150" t="s">
        <v>12</v>
      </c>
      <c r="D41" s="136" t="s">
        <v>93</v>
      </c>
      <c r="E41" s="152" t="s">
        <v>74</v>
      </c>
      <c r="F41" s="153"/>
      <c r="G41" s="154"/>
      <c r="H41" s="158" t="s">
        <v>14</v>
      </c>
    </row>
    <row r="42" spans="2:8" ht="15" customHeight="1">
      <c r="B42" s="135"/>
      <c r="C42" s="151"/>
      <c r="D42" s="135"/>
      <c r="E42" s="155"/>
      <c r="F42" s="156"/>
      <c r="G42" s="157"/>
      <c r="H42" s="159"/>
    </row>
    <row r="43" spans="2:8" ht="15" customHeight="1">
      <c r="B43" s="135"/>
      <c r="C43" s="135"/>
      <c r="D43" s="135"/>
      <c r="E43" s="158" t="s">
        <v>15</v>
      </c>
      <c r="F43" s="158" t="s">
        <v>16</v>
      </c>
      <c r="G43" s="148" t="s">
        <v>17</v>
      </c>
      <c r="H43" s="159"/>
    </row>
    <row r="44" spans="2:8" ht="11.25" customHeight="1">
      <c r="B44" s="137"/>
      <c r="C44" s="137"/>
      <c r="D44" s="137"/>
      <c r="E44" s="160"/>
      <c r="F44" s="159"/>
      <c r="G44" s="149"/>
      <c r="H44" s="159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0" t="s">
        <v>81</v>
      </c>
      <c r="C74" s="141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61" t="s">
        <v>80</v>
      </c>
      <c r="C75" s="162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50" t="s">
        <v>72</v>
      </c>
      <c r="C77" s="150" t="s">
        <v>73</v>
      </c>
      <c r="D77" s="136" t="s">
        <v>13</v>
      </c>
      <c r="E77" s="152" t="s">
        <v>74</v>
      </c>
      <c r="F77" s="153"/>
      <c r="G77" s="154"/>
      <c r="H77" s="158" t="s">
        <v>14</v>
      </c>
    </row>
    <row r="78" spans="2:8" ht="21.75" customHeight="1">
      <c r="B78" s="135"/>
      <c r="C78" s="151"/>
      <c r="D78" s="135"/>
      <c r="E78" s="155"/>
      <c r="F78" s="156"/>
      <c r="G78" s="157"/>
      <c r="H78" s="159"/>
    </row>
    <row r="79" spans="2:8" ht="21.75" customHeight="1">
      <c r="B79" s="135"/>
      <c r="C79" s="135"/>
      <c r="D79" s="135"/>
      <c r="E79" s="158" t="s">
        <v>15</v>
      </c>
      <c r="F79" s="158" t="s">
        <v>16</v>
      </c>
      <c r="G79" s="148" t="s">
        <v>17</v>
      </c>
      <c r="H79" s="159"/>
    </row>
    <row r="80" spans="2:8" ht="21.75" customHeight="1">
      <c r="B80" s="137"/>
      <c r="C80" s="137"/>
      <c r="D80" s="137"/>
      <c r="E80" s="160"/>
      <c r="F80" s="159"/>
      <c r="G80" s="149"/>
      <c r="H80" s="159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50" t="s">
        <v>72</v>
      </c>
      <c r="C114" s="150" t="s">
        <v>73</v>
      </c>
      <c r="D114" s="136" t="s">
        <v>13</v>
      </c>
      <c r="E114" s="152" t="s">
        <v>74</v>
      </c>
      <c r="F114" s="153"/>
      <c r="G114" s="154"/>
      <c r="H114" s="158" t="s">
        <v>14</v>
      </c>
    </row>
    <row r="115" spans="1:8" ht="21.75" customHeight="1">
      <c r="B115" s="135"/>
      <c r="C115" s="151"/>
      <c r="D115" s="135"/>
      <c r="E115" s="155"/>
      <c r="F115" s="156"/>
      <c r="G115" s="157"/>
      <c r="H115" s="159"/>
    </row>
    <row r="116" spans="1:8" ht="21.75" customHeight="1">
      <c r="B116" s="135"/>
      <c r="C116" s="135"/>
      <c r="D116" s="135"/>
      <c r="E116" s="158" t="s">
        <v>15</v>
      </c>
      <c r="F116" s="158" t="s">
        <v>16</v>
      </c>
      <c r="G116" s="148" t="s">
        <v>17</v>
      </c>
      <c r="H116" s="159"/>
    </row>
    <row r="117" spans="1:8" ht="21.75" customHeight="1">
      <c r="B117" s="137"/>
      <c r="C117" s="137"/>
      <c r="D117" s="137"/>
      <c r="E117" s="160"/>
      <c r="F117" s="159"/>
      <c r="G117" s="149"/>
      <c r="H117" s="159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50" t="s">
        <v>72</v>
      </c>
      <c r="C148" s="150" t="s">
        <v>73</v>
      </c>
      <c r="D148" s="136" t="s">
        <v>13</v>
      </c>
      <c r="E148" s="152" t="s">
        <v>74</v>
      </c>
      <c r="F148" s="153"/>
      <c r="G148" s="154"/>
      <c r="H148" s="158" t="s">
        <v>14</v>
      </c>
    </row>
    <row r="149" spans="1:8" ht="21.75" customHeight="1">
      <c r="B149" s="135"/>
      <c r="C149" s="151"/>
      <c r="D149" s="135"/>
      <c r="E149" s="155"/>
      <c r="F149" s="156"/>
      <c r="G149" s="157"/>
      <c r="H149" s="159"/>
    </row>
    <row r="150" spans="1:8" ht="21.75" customHeight="1">
      <c r="B150" s="135"/>
      <c r="C150" s="135"/>
      <c r="D150" s="135"/>
      <c r="E150" s="158" t="s">
        <v>15</v>
      </c>
      <c r="F150" s="158" t="s">
        <v>16</v>
      </c>
      <c r="G150" s="148" t="s">
        <v>17</v>
      </c>
      <c r="H150" s="159"/>
    </row>
    <row r="151" spans="1:8" ht="21.75" customHeight="1">
      <c r="B151" s="137"/>
      <c r="C151" s="137"/>
      <c r="D151" s="137"/>
      <c r="E151" s="160"/>
      <c r="F151" s="159"/>
      <c r="G151" s="149"/>
      <c r="H151" s="159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61" t="s">
        <v>172</v>
      </c>
      <c r="C161" s="162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61" t="s">
        <v>173</v>
      </c>
      <c r="C162" s="162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61" t="s">
        <v>174</v>
      </c>
      <c r="C165" s="162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61" t="s">
        <v>119</v>
      </c>
      <c r="C166" s="162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7" workbookViewId="0">
      <selection activeCell="AP52" sqref="AP52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64" t="s">
        <v>71</v>
      </c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0" t="s">
        <v>0</v>
      </c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3"/>
      <c r="AG3" s="3"/>
      <c r="AH3" s="3"/>
    </row>
    <row r="5" spans="2:34" ht="12.75" customHeight="1">
      <c r="H5" s="165" t="s">
        <v>175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</row>
    <row r="6" spans="2:34" ht="12.75" customHeight="1"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8" spans="2:34" ht="12.75" customHeight="1">
      <c r="I8" s="167" t="s">
        <v>243</v>
      </c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68" t="s">
        <v>66</v>
      </c>
      <c r="E18" s="168"/>
      <c r="F18" s="168"/>
      <c r="G18" s="169" t="s">
        <v>67</v>
      </c>
      <c r="H18" s="169"/>
      <c r="I18" s="169"/>
      <c r="J18" s="169"/>
      <c r="K18" s="10"/>
      <c r="L18" s="10"/>
      <c r="M18" s="10"/>
      <c r="N18" s="10"/>
      <c r="O18" s="10"/>
      <c r="R18" s="168" t="s">
        <v>66</v>
      </c>
      <c r="S18" s="168"/>
      <c r="T18" s="168"/>
      <c r="U18" s="169" t="s">
        <v>67</v>
      </c>
      <c r="V18" s="169"/>
      <c r="W18" s="169"/>
      <c r="X18" s="169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8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3" t="s">
        <v>1</v>
      </c>
      <c r="C22" s="163"/>
      <c r="D22" s="163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3"/>
      <c r="T25" s="163"/>
      <c r="U25" s="163"/>
      <c r="V25" s="163"/>
      <c r="W25" s="163"/>
      <c r="X25" s="163"/>
      <c r="Y25" s="163"/>
      <c r="Z25" s="163"/>
      <c r="AA25" s="163"/>
      <c r="AC25" s="3"/>
    </row>
    <row r="26" spans="2:32">
      <c r="B26" s="183" t="s">
        <v>2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85" t="s">
        <v>3</v>
      </c>
      <c r="C31" s="185"/>
      <c r="D31" s="185"/>
      <c r="E31" s="185"/>
      <c r="F31" s="185"/>
      <c r="G31" s="185"/>
      <c r="H31" s="185"/>
      <c r="I31" s="163"/>
      <c r="J31" s="163"/>
    </row>
    <row r="32" spans="2:32">
      <c r="B32" s="186" t="s">
        <v>4</v>
      </c>
      <c r="C32" s="186"/>
      <c r="D32" s="186"/>
      <c r="E32" s="186"/>
      <c r="F32" s="186"/>
      <c r="G32" s="186"/>
      <c r="H32" s="186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86" t="s">
        <v>5</v>
      </c>
      <c r="C36" s="186"/>
      <c r="D36" s="186"/>
      <c r="E36" s="186"/>
      <c r="F36" s="8"/>
      <c r="G36" s="8"/>
      <c r="H36" s="8"/>
      <c r="I36" s="186" t="s">
        <v>6</v>
      </c>
      <c r="J36" s="186"/>
      <c r="K36" s="186"/>
      <c r="L36" s="186"/>
      <c r="M36" s="186"/>
      <c r="N36" s="186"/>
      <c r="O36" s="186"/>
      <c r="P36" s="186"/>
      <c r="Q36" s="186"/>
      <c r="R36" s="186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84" t="s">
        <v>7</v>
      </c>
      <c r="C39" s="184"/>
      <c r="D39" s="184"/>
      <c r="E39" s="184"/>
      <c r="F39" s="184"/>
      <c r="G39" s="184"/>
      <c r="H39" s="184"/>
      <c r="I39" s="184"/>
      <c r="J39" s="184"/>
      <c r="K39" s="184"/>
      <c r="V39" s="184" t="s">
        <v>8</v>
      </c>
      <c r="W39" s="184"/>
      <c r="X39" s="184"/>
      <c r="Y39" s="184"/>
      <c r="Z39" s="184"/>
      <c r="AA39" s="184"/>
      <c r="AB39" s="184"/>
      <c r="AC39" s="184"/>
      <c r="AD39" s="184"/>
      <c r="AE39" s="184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86" t="s">
        <v>70</v>
      </c>
      <c r="C42" s="186"/>
      <c r="D42" s="186"/>
      <c r="E42" s="186"/>
      <c r="F42" s="186"/>
      <c r="G42" s="186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74" t="s">
        <v>9</v>
      </c>
      <c r="C45" s="175"/>
      <c r="D45" s="175"/>
      <c r="E45" s="175"/>
      <c r="F45" s="175"/>
      <c r="G45" s="175"/>
      <c r="H45" s="175"/>
      <c r="I45" s="6"/>
      <c r="J45" s="81"/>
      <c r="K45" s="6"/>
      <c r="L45" s="82"/>
      <c r="M45" s="82"/>
      <c r="N45" s="174" t="s">
        <v>10</v>
      </c>
      <c r="O45" s="178"/>
      <c r="P45" s="178"/>
      <c r="Q45" s="178"/>
      <c r="R45" s="178"/>
      <c r="S45" s="179"/>
      <c r="T45" s="174" t="s">
        <v>11</v>
      </c>
      <c r="U45" s="178"/>
      <c r="V45" s="178"/>
      <c r="W45" s="178"/>
      <c r="X45" s="178"/>
      <c r="Y45" s="178"/>
      <c r="Z45" s="179"/>
      <c r="AA45" s="174" t="s">
        <v>218</v>
      </c>
      <c r="AB45" s="178"/>
      <c r="AC45" s="178"/>
      <c r="AD45" s="178"/>
      <c r="AE45" s="178"/>
      <c r="AF45" s="179"/>
      <c r="AM45" s="171"/>
      <c r="AN45" s="172"/>
      <c r="AO45" s="172"/>
      <c r="AP45" s="172"/>
      <c r="AQ45" s="172"/>
      <c r="AR45" s="172"/>
    </row>
    <row r="46" spans="2:44">
      <c r="B46" s="176"/>
      <c r="C46" s="177"/>
      <c r="D46" s="177"/>
      <c r="E46" s="177"/>
      <c r="F46" s="177"/>
      <c r="G46" s="177"/>
      <c r="H46" s="177"/>
      <c r="I46" s="83"/>
      <c r="J46" s="83"/>
      <c r="K46" s="84"/>
      <c r="L46" s="84"/>
      <c r="M46" s="84"/>
      <c r="N46" s="180"/>
      <c r="O46" s="181"/>
      <c r="P46" s="181"/>
      <c r="Q46" s="181"/>
      <c r="R46" s="181"/>
      <c r="S46" s="182"/>
      <c r="T46" s="180"/>
      <c r="U46" s="181"/>
      <c r="V46" s="181"/>
      <c r="W46" s="181"/>
      <c r="X46" s="181"/>
      <c r="Y46" s="181"/>
      <c r="Z46" s="182"/>
      <c r="AA46" s="180"/>
      <c r="AB46" s="172"/>
      <c r="AC46" s="172"/>
      <c r="AD46" s="172"/>
      <c r="AE46" s="172"/>
      <c r="AF46" s="182"/>
      <c r="AM46" s="172"/>
      <c r="AN46" s="172"/>
      <c r="AO46" s="172"/>
      <c r="AP46" s="172"/>
      <c r="AQ46" s="172"/>
      <c r="AR46" s="172"/>
    </row>
    <row r="47" spans="2:44">
      <c r="B47" s="176"/>
      <c r="C47" s="177"/>
      <c r="D47" s="177"/>
      <c r="E47" s="177"/>
      <c r="F47" s="177"/>
      <c r="G47" s="177"/>
      <c r="H47" s="177"/>
      <c r="I47" s="83"/>
      <c r="J47" s="83"/>
      <c r="K47" s="84"/>
      <c r="L47" s="84"/>
      <c r="M47" s="84"/>
      <c r="N47" s="180"/>
      <c r="O47" s="181"/>
      <c r="P47" s="181"/>
      <c r="Q47" s="181"/>
      <c r="R47" s="181"/>
      <c r="S47" s="182"/>
      <c r="T47" s="180"/>
      <c r="U47" s="181"/>
      <c r="V47" s="181"/>
      <c r="W47" s="181"/>
      <c r="X47" s="181"/>
      <c r="Y47" s="181"/>
      <c r="Z47" s="182"/>
      <c r="AA47" s="180"/>
      <c r="AB47" s="172"/>
      <c r="AC47" s="172"/>
      <c r="AD47" s="172"/>
      <c r="AE47" s="172"/>
      <c r="AF47" s="182"/>
      <c r="AM47" s="172"/>
      <c r="AN47" s="172"/>
      <c r="AO47" s="172"/>
      <c r="AP47" s="172"/>
      <c r="AQ47" s="172"/>
      <c r="AR47" s="172"/>
    </row>
    <row r="48" spans="2:44" ht="21" customHeight="1">
      <c r="B48" s="176"/>
      <c r="C48" s="177"/>
      <c r="D48" s="177"/>
      <c r="E48" s="177"/>
      <c r="F48" s="177"/>
      <c r="G48" s="177"/>
      <c r="H48" s="177"/>
      <c r="I48" s="83"/>
      <c r="J48" s="83"/>
      <c r="K48" s="84"/>
      <c r="L48" s="84"/>
      <c r="M48" s="84"/>
      <c r="N48" s="180"/>
      <c r="O48" s="181"/>
      <c r="P48" s="181"/>
      <c r="Q48" s="181"/>
      <c r="R48" s="181"/>
      <c r="S48" s="182"/>
      <c r="T48" s="180"/>
      <c r="U48" s="181"/>
      <c r="V48" s="181"/>
      <c r="W48" s="181"/>
      <c r="X48" s="181"/>
      <c r="Y48" s="181"/>
      <c r="Z48" s="182"/>
      <c r="AA48" s="180"/>
      <c r="AB48" s="172"/>
      <c r="AC48" s="172"/>
      <c r="AD48" s="172"/>
      <c r="AE48" s="172"/>
      <c r="AF48" s="182"/>
      <c r="AM48" s="172"/>
      <c r="AN48" s="172"/>
      <c r="AO48" s="172"/>
      <c r="AP48" s="172"/>
      <c r="AQ48" s="172"/>
      <c r="AR48" s="172"/>
    </row>
    <row r="49" spans="2:34">
      <c r="B49" s="85"/>
      <c r="C49" s="17">
        <v>2</v>
      </c>
      <c r="D49" s="17">
        <v>6</v>
      </c>
      <c r="E49" s="16"/>
      <c r="F49" s="17">
        <v>0</v>
      </c>
      <c r="G49" s="17">
        <v>9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3"/>
      <c r="C53" s="173"/>
      <c r="D53" s="173"/>
      <c r="E53" s="173"/>
      <c r="F53" s="173"/>
      <c r="G53" s="173"/>
      <c r="H53" s="173"/>
    </row>
    <row r="54" spans="2:34">
      <c r="B54" s="163"/>
      <c r="C54" s="163"/>
      <c r="D54" s="163"/>
      <c r="E54" s="163"/>
      <c r="F54" s="163"/>
      <c r="G54" s="163"/>
      <c r="H54" s="163"/>
      <c r="I54" s="163"/>
      <c r="J54" s="163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75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J1" sqref="J1:N1048576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855468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3.42578125" style="19" customWidth="1"/>
    <col min="10" max="16384" width="7.85546875" style="19"/>
  </cols>
  <sheetData>
    <row r="1" spans="2:8" ht="21.75" customHeight="1">
      <c r="C1" s="69" t="s">
        <v>241</v>
      </c>
    </row>
    <row r="2" spans="2:8" ht="15" customHeight="1">
      <c r="B2" s="150" t="s">
        <v>72</v>
      </c>
      <c r="C2" s="150" t="s">
        <v>12</v>
      </c>
      <c r="D2" s="136" t="s">
        <v>93</v>
      </c>
      <c r="E2" s="191" t="s">
        <v>242</v>
      </c>
      <c r="F2" s="192"/>
      <c r="G2" s="193"/>
      <c r="H2" s="134" t="s">
        <v>232</v>
      </c>
    </row>
    <row r="3" spans="2:8" ht="15" customHeight="1">
      <c r="B3" s="135"/>
      <c r="C3" s="151"/>
      <c r="D3" s="135"/>
      <c r="E3" s="194"/>
      <c r="F3" s="195"/>
      <c r="G3" s="196"/>
      <c r="H3" s="135"/>
    </row>
    <row r="4" spans="2:8" ht="15" customHeight="1">
      <c r="B4" s="135"/>
      <c r="C4" s="135"/>
      <c r="D4" s="135"/>
      <c r="E4" s="136" t="s">
        <v>15</v>
      </c>
      <c r="F4" s="136" t="s">
        <v>16</v>
      </c>
      <c r="G4" s="138" t="s">
        <v>17</v>
      </c>
      <c r="H4" s="135"/>
    </row>
    <row r="5" spans="2:8" ht="11.25" customHeight="1">
      <c r="B5" s="137"/>
      <c r="C5" s="137"/>
      <c r="D5" s="137"/>
      <c r="E5" s="137"/>
      <c r="F5" s="135"/>
      <c r="G5" s="139"/>
      <c r="H5" s="135"/>
    </row>
    <row r="6" spans="2:8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8" s="35" customFormat="1" ht="18" customHeight="1">
      <c r="B7" s="61">
        <v>50</v>
      </c>
      <c r="C7" s="59" t="s">
        <v>75</v>
      </c>
      <c r="D7" s="60">
        <v>1</v>
      </c>
      <c r="E7" s="56">
        <f>SUM(E8:E11)</f>
        <v>23688576.439999998</v>
      </c>
      <c r="F7" s="56">
        <f>SUM(F8:F11)</f>
        <v>6577585.0999999996</v>
      </c>
      <c r="G7" s="56">
        <f>SUM(G8:G11)</f>
        <v>30266161.539999995</v>
      </c>
      <c r="H7" s="56">
        <f>SUM(H8:H11)</f>
        <v>42525816.570000008</v>
      </c>
    </row>
    <row r="8" spans="2:8" ht="18" customHeight="1">
      <c r="B8" s="40">
        <v>501</v>
      </c>
      <c r="C8" s="32" t="s">
        <v>23</v>
      </c>
      <c r="D8" s="34">
        <v>2</v>
      </c>
      <c r="E8" s="110">
        <v>22114223.969999999</v>
      </c>
      <c r="F8" s="110">
        <v>86480.33</v>
      </c>
      <c r="G8" s="110">
        <f t="shared" ref="G8:G11" si="0">E8+F8</f>
        <v>22200704.299999997</v>
      </c>
      <c r="H8" s="57">
        <v>31197438.790000003</v>
      </c>
    </row>
    <row r="9" spans="2:8" ht="18" customHeight="1">
      <c r="B9" s="40">
        <v>502</v>
      </c>
      <c r="C9" s="32" t="s">
        <v>24</v>
      </c>
      <c r="D9" s="34">
        <v>3</v>
      </c>
      <c r="E9" s="110">
        <v>1574352.47</v>
      </c>
      <c r="F9" s="110">
        <v>326786.48</v>
      </c>
      <c r="G9" s="110">
        <f t="shared" si="0"/>
        <v>1901138.95</v>
      </c>
      <c r="H9" s="57">
        <v>2430223.75</v>
      </c>
    </row>
    <row r="10" spans="2:8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</row>
    <row r="11" spans="2:8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6164318.29</v>
      </c>
      <c r="G11" s="110">
        <f t="shared" si="0"/>
        <v>6164318.29</v>
      </c>
      <c r="H11" s="57">
        <v>8898154.0299999993</v>
      </c>
    </row>
    <row r="12" spans="2:8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3500351.55</v>
      </c>
      <c r="F12" s="56">
        <f>SUM(F13:F16)</f>
        <v>147672.74</v>
      </c>
      <c r="G12" s="56">
        <f>SUM(G13:G16)</f>
        <v>3648024.29</v>
      </c>
      <c r="H12" s="56">
        <f>SUM(H13:H16)</f>
        <v>5343805.29</v>
      </c>
    </row>
    <row r="13" spans="2:8" ht="18" customHeight="1">
      <c r="B13" s="40">
        <v>511</v>
      </c>
      <c r="C13" s="32" t="s">
        <v>27</v>
      </c>
      <c r="D13" s="34">
        <v>7</v>
      </c>
      <c r="E13" s="110">
        <v>1082884.53</v>
      </c>
      <c r="F13" s="110">
        <v>32329.360000000001</v>
      </c>
      <c r="G13" s="110">
        <f t="shared" ref="G13:G16" si="1">E13+F13</f>
        <v>1115213.8900000001</v>
      </c>
      <c r="H13" s="57">
        <v>1540709.6300000001</v>
      </c>
    </row>
    <row r="14" spans="2:8" ht="18" customHeight="1">
      <c r="B14" s="40">
        <v>512</v>
      </c>
      <c r="C14" s="32" t="s">
        <v>28</v>
      </c>
      <c r="D14" s="34">
        <v>8</v>
      </c>
      <c r="E14" s="110">
        <v>3388.17</v>
      </c>
      <c r="F14" s="110">
        <v>342.04</v>
      </c>
      <c r="G14" s="110">
        <f t="shared" si="1"/>
        <v>3730.21</v>
      </c>
      <c r="H14" s="57">
        <v>8240.59</v>
      </c>
    </row>
    <row r="15" spans="2:8" ht="18" customHeight="1">
      <c r="B15" s="40">
        <v>513</v>
      </c>
      <c r="C15" s="32" t="s">
        <v>29</v>
      </c>
      <c r="D15" s="34">
        <v>9</v>
      </c>
      <c r="E15" s="110">
        <v>1382.95</v>
      </c>
      <c r="F15" s="110">
        <v>245.64</v>
      </c>
      <c r="G15" s="110">
        <f t="shared" si="1"/>
        <v>1628.5900000000001</v>
      </c>
      <c r="H15" s="57">
        <v>2968.6099999999997</v>
      </c>
    </row>
    <row r="16" spans="2:8" ht="18" customHeight="1">
      <c r="B16" s="40">
        <v>518</v>
      </c>
      <c r="C16" s="32" t="s">
        <v>30</v>
      </c>
      <c r="D16" s="34">
        <v>10</v>
      </c>
      <c r="E16" s="110">
        <v>2412695.9</v>
      </c>
      <c r="F16" s="110">
        <v>114755.7</v>
      </c>
      <c r="G16" s="110">
        <f t="shared" si="1"/>
        <v>2527451.6</v>
      </c>
      <c r="H16" s="57">
        <v>3791886.46</v>
      </c>
    </row>
    <row r="17" spans="2:9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34974958.509999998</v>
      </c>
      <c r="F17" s="56">
        <f>SUM(F18:F22)</f>
        <v>732717.48</v>
      </c>
      <c r="G17" s="56">
        <f>SUM(G18:G22)</f>
        <v>35707675.990000002</v>
      </c>
      <c r="H17" s="56">
        <f>SUM(H18:H22)</f>
        <v>47910967.049999997</v>
      </c>
    </row>
    <row r="18" spans="2:9" ht="20.25" customHeight="1">
      <c r="B18" s="40">
        <v>521</v>
      </c>
      <c r="C18" s="32" t="s">
        <v>31</v>
      </c>
      <c r="D18" s="34">
        <v>12</v>
      </c>
      <c r="E18" s="110">
        <v>25237551.129999999</v>
      </c>
      <c r="F18" s="110">
        <v>530009.28</v>
      </c>
      <c r="G18" s="110">
        <f t="shared" ref="G18:G22" si="2">E18+F18</f>
        <v>25767560.41</v>
      </c>
      <c r="H18" s="57">
        <v>34586525.07</v>
      </c>
    </row>
    <row r="19" spans="2:9" ht="18" customHeight="1">
      <c r="B19" s="40">
        <v>524</v>
      </c>
      <c r="C19" s="32" t="s">
        <v>82</v>
      </c>
      <c r="D19" s="34">
        <v>13</v>
      </c>
      <c r="E19" s="110">
        <v>8787907.0199999996</v>
      </c>
      <c r="F19" s="110">
        <v>181821.1</v>
      </c>
      <c r="G19" s="110">
        <f t="shared" si="2"/>
        <v>8969728.1199999992</v>
      </c>
      <c r="H19" s="57">
        <v>12059621.24</v>
      </c>
    </row>
    <row r="20" spans="2:9" ht="18" customHeight="1">
      <c r="B20" s="40">
        <v>525</v>
      </c>
      <c r="C20" s="32" t="s">
        <v>32</v>
      </c>
      <c r="D20" s="34">
        <v>14</v>
      </c>
      <c r="E20" s="110">
        <v>98539.42</v>
      </c>
      <c r="F20" s="110">
        <v>0</v>
      </c>
      <c r="G20" s="110">
        <f t="shared" si="2"/>
        <v>98539.42</v>
      </c>
      <c r="H20" s="57">
        <v>129917.33</v>
      </c>
    </row>
    <row r="21" spans="2:9" ht="18" customHeight="1">
      <c r="B21" s="40">
        <v>527</v>
      </c>
      <c r="C21" s="32" t="s">
        <v>33</v>
      </c>
      <c r="D21" s="34">
        <v>15</v>
      </c>
      <c r="E21" s="110">
        <v>850960.94</v>
      </c>
      <c r="F21" s="110">
        <v>20887.099999999999</v>
      </c>
      <c r="G21" s="110">
        <f t="shared" si="2"/>
        <v>871848.03999999992</v>
      </c>
      <c r="H21" s="57">
        <v>1134903.4100000001</v>
      </c>
      <c r="I21" s="106"/>
    </row>
    <row r="22" spans="2:9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</row>
    <row r="23" spans="2:9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100002.86</v>
      </c>
      <c r="F23" s="56">
        <f>SUM(F24:F26)</f>
        <v>11550.78</v>
      </c>
      <c r="G23" s="56">
        <f>SUM(G24:G26)</f>
        <v>111553.64</v>
      </c>
      <c r="H23" s="56">
        <f>SUM(H24:H26)</f>
        <v>117694.85</v>
      </c>
    </row>
    <row r="24" spans="2:9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</row>
    <row r="25" spans="2:9" ht="18" customHeight="1">
      <c r="B25" s="40">
        <v>532</v>
      </c>
      <c r="C25" s="32" t="s">
        <v>35</v>
      </c>
      <c r="D25" s="34">
        <v>19</v>
      </c>
      <c r="E25" s="110">
        <v>95543.07</v>
      </c>
      <c r="F25" s="110">
        <v>10926.53</v>
      </c>
      <c r="G25" s="110">
        <f>E25+F25</f>
        <v>106469.6</v>
      </c>
      <c r="H25" s="57">
        <v>106622.94</v>
      </c>
      <c r="I25" s="106"/>
    </row>
    <row r="26" spans="2:9" ht="18" customHeight="1">
      <c r="B26" s="40">
        <v>538</v>
      </c>
      <c r="C26" s="32" t="s">
        <v>36</v>
      </c>
      <c r="D26" s="34">
        <v>20</v>
      </c>
      <c r="E26" s="110">
        <v>4459.79</v>
      </c>
      <c r="F26" s="110">
        <v>624.25</v>
      </c>
      <c r="G26" s="110">
        <f>E26+F26</f>
        <v>5084.04</v>
      </c>
      <c r="H26" s="57">
        <v>11071.91</v>
      </c>
      <c r="I26" s="106"/>
    </row>
    <row r="27" spans="2:9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296762.94</v>
      </c>
      <c r="F27" s="56">
        <f>SUM(F28:F34)</f>
        <v>45404.59</v>
      </c>
      <c r="G27" s="56">
        <f>SUM(G28:G34)</f>
        <v>342167.52999999997</v>
      </c>
      <c r="H27" s="56">
        <f>SUM(H28:H34)</f>
        <v>9935089.7999999989</v>
      </c>
    </row>
    <row r="28" spans="2:9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</row>
    <row r="29" spans="2:9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</row>
    <row r="30" spans="2:9" ht="18" customHeight="1">
      <c r="B30" s="40">
        <v>544</v>
      </c>
      <c r="C30" s="32" t="s">
        <v>84</v>
      </c>
      <c r="D30" s="34">
        <v>24</v>
      </c>
      <c r="E30" s="110">
        <v>75331.94</v>
      </c>
      <c r="F30" s="110">
        <v>0</v>
      </c>
      <c r="G30" s="110">
        <f t="shared" ref="G30:G54" si="3">E30+F30</f>
        <v>75331.94</v>
      </c>
      <c r="H30" s="57">
        <v>2302.8200000000002</v>
      </c>
      <c r="I30" s="106"/>
    </row>
    <row r="31" spans="2:9" ht="18" customHeight="1">
      <c r="B31" s="40">
        <v>545</v>
      </c>
      <c r="C31" s="32" t="s">
        <v>85</v>
      </c>
      <c r="D31" s="34">
        <v>25</v>
      </c>
      <c r="E31" s="110">
        <v>20707.87</v>
      </c>
      <c r="F31" s="110">
        <v>0</v>
      </c>
      <c r="G31" s="110">
        <f t="shared" si="3"/>
        <v>20707.87</v>
      </c>
      <c r="H31" s="57">
        <v>9604565.3900000006</v>
      </c>
    </row>
    <row r="32" spans="2:9" ht="18" customHeight="1">
      <c r="B32" s="40">
        <v>546</v>
      </c>
      <c r="C32" s="32" t="s">
        <v>37</v>
      </c>
      <c r="D32" s="34">
        <v>26</v>
      </c>
      <c r="E32" s="110">
        <v>215.92</v>
      </c>
      <c r="F32" s="110">
        <v>0</v>
      </c>
      <c r="G32" s="110">
        <f t="shared" si="3"/>
        <v>215.92</v>
      </c>
      <c r="H32" s="57">
        <v>138.16999999999999</v>
      </c>
      <c r="I32" s="106"/>
    </row>
    <row r="33" spans="2:9" ht="21.75" customHeight="1">
      <c r="B33" s="40">
        <v>548</v>
      </c>
      <c r="C33" s="19" t="s">
        <v>86</v>
      </c>
      <c r="D33" s="34">
        <v>27</v>
      </c>
      <c r="E33" s="110">
        <v>200240.17</v>
      </c>
      <c r="F33" s="110">
        <v>45404.59</v>
      </c>
      <c r="G33" s="110">
        <f t="shared" si="3"/>
        <v>245644.76</v>
      </c>
      <c r="H33" s="57">
        <v>319148.12</v>
      </c>
      <c r="I33" s="106"/>
    </row>
    <row r="34" spans="2:9" ht="24" customHeight="1">
      <c r="B34" s="40">
        <v>549</v>
      </c>
      <c r="C34" s="32" t="s">
        <v>40</v>
      </c>
      <c r="D34" s="34">
        <v>28</v>
      </c>
      <c r="E34" s="110">
        <v>267.04000000000002</v>
      </c>
      <c r="F34" s="110">
        <v>0</v>
      </c>
      <c r="G34" s="110">
        <f t="shared" si="3"/>
        <v>267.04000000000002</v>
      </c>
      <c r="H34" s="57">
        <v>3385.28</v>
      </c>
      <c r="I34" s="106"/>
    </row>
    <row r="35" spans="2:9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3376787.14</v>
      </c>
      <c r="F35" s="56">
        <f>F36+F37+F42+F45</f>
        <v>41706.49</v>
      </c>
      <c r="G35" s="56">
        <f>G36+G37+G42+G45</f>
        <v>3418493.6300000004</v>
      </c>
      <c r="H35" s="56">
        <f>H36+H37+H42+H45</f>
        <v>5447608.5100000007</v>
      </c>
    </row>
    <row r="36" spans="2:9" ht="24.75" customHeight="1">
      <c r="B36" s="40">
        <v>551</v>
      </c>
      <c r="C36" s="32" t="s">
        <v>41</v>
      </c>
      <c r="D36" s="34">
        <v>30</v>
      </c>
      <c r="E36" s="110">
        <v>3376787.14</v>
      </c>
      <c r="F36" s="110">
        <v>41706.49</v>
      </c>
      <c r="G36" s="110">
        <f t="shared" si="3"/>
        <v>3418493.6300000004</v>
      </c>
      <c r="H36" s="57">
        <v>4964970.1900000004</v>
      </c>
      <c r="I36" s="106"/>
    </row>
    <row r="37" spans="2:9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</row>
    <row r="38" spans="2:9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9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</row>
    <row r="40" spans="2:9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</row>
    <row r="41" spans="2:9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</row>
    <row r="42" spans="2:9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</row>
    <row r="43" spans="2:9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9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9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9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37353.730000000003</v>
      </c>
      <c r="F46" s="56">
        <f>SUM(F47:F54)</f>
        <v>2614.34</v>
      </c>
      <c r="G46" s="56">
        <f>SUM(G47:G54)</f>
        <v>39968.07</v>
      </c>
      <c r="H46" s="56">
        <f>SUM(H47:H54)</f>
        <v>54979.759999999995</v>
      </c>
    </row>
    <row r="47" spans="2:9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9" ht="18" customHeight="1">
      <c r="B48" s="40">
        <v>562</v>
      </c>
      <c r="C48" s="32" t="s">
        <v>38</v>
      </c>
      <c r="D48" s="34">
        <v>42</v>
      </c>
      <c r="E48" s="110">
        <v>31.21</v>
      </c>
      <c r="F48" s="110">
        <v>0.28000000000000003</v>
      </c>
      <c r="G48" s="110">
        <f t="shared" si="3"/>
        <v>31.490000000000002</v>
      </c>
      <c r="H48" s="57">
        <v>50.12</v>
      </c>
    </row>
    <row r="49" spans="2:8" ht="18" customHeight="1">
      <c r="B49" s="40">
        <v>563</v>
      </c>
      <c r="C49" s="32" t="s">
        <v>39</v>
      </c>
      <c r="D49" s="34">
        <v>43</v>
      </c>
      <c r="E49" s="110">
        <v>137.55000000000001</v>
      </c>
      <c r="F49" s="110">
        <v>0</v>
      </c>
      <c r="G49" s="110">
        <f t="shared" si="3"/>
        <v>137.55000000000001</v>
      </c>
      <c r="H49" s="57">
        <v>169.48</v>
      </c>
    </row>
    <row r="50" spans="2:8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</row>
    <row r="51" spans="2:8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</row>
    <row r="52" spans="2:8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</row>
    <row r="53" spans="2:8" ht="18" customHeight="1">
      <c r="B53" s="40">
        <v>568</v>
      </c>
      <c r="C53" s="32" t="s">
        <v>102</v>
      </c>
      <c r="D53" s="34">
        <v>47</v>
      </c>
      <c r="E53" s="110">
        <v>37184.97</v>
      </c>
      <c r="F53" s="110">
        <v>2614.06</v>
      </c>
      <c r="G53" s="110">
        <f t="shared" si="3"/>
        <v>39799.03</v>
      </c>
      <c r="H53" s="57">
        <v>54760.159999999996</v>
      </c>
    </row>
    <row r="54" spans="2:8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</row>
    <row r="55" spans="2:8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</row>
    <row r="56" spans="2:8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8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8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8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8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v>0</v>
      </c>
    </row>
    <row r="61" spans="2:8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8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8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8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</row>
    <row r="65" spans="2:9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</row>
    <row r="66" spans="2:9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9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9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9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9" s="35" customFormat="1" ht="22.5" customHeight="1">
      <c r="B70" s="187" t="s">
        <v>81</v>
      </c>
      <c r="C70" s="188"/>
      <c r="D70" s="60">
        <v>64</v>
      </c>
      <c r="E70" s="56">
        <f>E7+E12+E17+E23+E27+E35+E46+E55+E60</f>
        <v>65974793.169999994</v>
      </c>
      <c r="F70" s="56">
        <f>F7+F12+F17+F23+F27+F35+F46+F55+F60</f>
        <v>7559251.5200000005</v>
      </c>
      <c r="G70" s="56">
        <f>G7+G12+G17+G23+G27+G35+G46+G55+G60</f>
        <v>73534044.689999983</v>
      </c>
      <c r="H70" s="56">
        <f>H7+H12+H17+H23+H27+H35+H46+H55+H60</f>
        <v>111335961.83</v>
      </c>
    </row>
    <row r="71" spans="2:9" s="35" customFormat="1" ht="18" customHeight="1">
      <c r="B71" s="189" t="s">
        <v>80</v>
      </c>
      <c r="C71" s="190"/>
      <c r="D71" s="60">
        <v>994</v>
      </c>
      <c r="E71" s="58">
        <f>SUM(E7:E70)</f>
        <v>197924379.50999999</v>
      </c>
      <c r="F71" s="58">
        <f>SUM(F42:F70)+SUM(F7:F41)</f>
        <v>22677754.559999995</v>
      </c>
      <c r="G71" s="58">
        <f>SUM(G42:G70)+SUM(G7:G41)</f>
        <v>220602134.0699999</v>
      </c>
      <c r="H71" s="58">
        <f>SUM(H42:H70)+SUM(H7:H41)</f>
        <v>334490523.80999994</v>
      </c>
    </row>
    <row r="72" spans="2:9" ht="21.75" customHeight="1">
      <c r="B72" s="43"/>
      <c r="C72" s="26"/>
      <c r="D72" s="9"/>
      <c r="E72" s="9"/>
      <c r="F72" s="9"/>
      <c r="G72" s="28"/>
      <c r="H72" s="28"/>
    </row>
    <row r="73" spans="2:9" ht="21.75" customHeight="1">
      <c r="B73" s="43"/>
      <c r="C73" s="26"/>
      <c r="D73" s="9"/>
      <c r="E73" s="9"/>
      <c r="F73" s="9"/>
      <c r="G73" s="105"/>
      <c r="H73" s="105"/>
    </row>
    <row r="74" spans="2:9" ht="21.75" customHeight="1">
      <c r="B74" s="43"/>
      <c r="C74" s="26"/>
      <c r="D74" s="9"/>
      <c r="F74" s="9"/>
      <c r="G74" s="111"/>
      <c r="H74" s="105"/>
      <c r="I74" s="106"/>
    </row>
    <row r="75" spans="2:9" ht="21.75" customHeight="1">
      <c r="B75" s="43"/>
      <c r="C75" s="26"/>
      <c r="D75" s="9"/>
      <c r="F75" s="9"/>
      <c r="G75" s="105"/>
      <c r="H75" s="105"/>
      <c r="I75" s="106"/>
    </row>
    <row r="76" spans="2:9" ht="21.75" customHeight="1">
      <c r="B76" s="43"/>
      <c r="C76" s="26"/>
      <c r="D76" s="9"/>
      <c r="E76" s="9"/>
      <c r="F76" s="9"/>
      <c r="G76" s="105"/>
      <c r="H76" s="105"/>
      <c r="I76" s="106"/>
    </row>
    <row r="77" spans="2:9" ht="21.75" customHeight="1">
      <c r="B77" s="43"/>
      <c r="C77" s="26"/>
      <c r="D77" s="9"/>
      <c r="E77" s="9"/>
      <c r="F77" s="9"/>
      <c r="G77" s="114"/>
      <c r="H77" s="28"/>
    </row>
    <row r="78" spans="2:9" ht="21.75" customHeight="1">
      <c r="B78" s="43"/>
      <c r="C78" s="26"/>
      <c r="D78" s="9"/>
      <c r="E78" s="9"/>
      <c r="F78" s="9"/>
      <c r="G78" s="114"/>
      <c r="H78" s="28"/>
    </row>
    <row r="79" spans="2:9" ht="21.75" customHeight="1">
      <c r="B79" s="43"/>
      <c r="C79" s="26"/>
      <c r="D79" s="9"/>
      <c r="E79" s="9"/>
      <c r="F79" s="9"/>
      <c r="G79" s="105"/>
      <c r="H79" s="28"/>
    </row>
    <row r="80" spans="2:9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09"/>
  <sheetViews>
    <sheetView showGridLines="0" tabSelected="1" zoomScaleNormal="10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A83" sqref="A83:XFD90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17" style="19" customWidth="1"/>
    <col min="21" max="16384" width="7.85546875" style="19"/>
  </cols>
  <sheetData>
    <row r="1" spans="2:14" ht="21.75" customHeight="1">
      <c r="C1" s="69" t="s">
        <v>241</v>
      </c>
    </row>
    <row r="2" spans="2:14" ht="15" customHeight="1">
      <c r="B2" s="150" t="s">
        <v>72</v>
      </c>
      <c r="C2" s="150" t="s">
        <v>73</v>
      </c>
      <c r="D2" s="136" t="s">
        <v>13</v>
      </c>
      <c r="E2" s="191" t="s">
        <v>242</v>
      </c>
      <c r="F2" s="192"/>
      <c r="G2" s="193"/>
      <c r="H2" s="134" t="s">
        <v>232</v>
      </c>
    </row>
    <row r="3" spans="2:14" ht="15" customHeight="1">
      <c r="B3" s="135"/>
      <c r="C3" s="151"/>
      <c r="D3" s="135"/>
      <c r="E3" s="194"/>
      <c r="F3" s="195"/>
      <c r="G3" s="196"/>
      <c r="H3" s="135"/>
    </row>
    <row r="4" spans="2:14" ht="15" customHeight="1">
      <c r="B4" s="135"/>
      <c r="C4" s="135"/>
      <c r="D4" s="135"/>
      <c r="E4" s="136" t="s">
        <v>15</v>
      </c>
      <c r="F4" s="136" t="s">
        <v>16</v>
      </c>
      <c r="G4" s="138" t="s">
        <v>17</v>
      </c>
      <c r="H4" s="135"/>
    </row>
    <row r="5" spans="2:14" ht="15" customHeight="1">
      <c r="B5" s="137"/>
      <c r="C5" s="137"/>
      <c r="D5" s="137"/>
      <c r="E5" s="137"/>
      <c r="F5" s="135"/>
      <c r="G5" s="139"/>
      <c r="H5" s="135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56800147.719999999</v>
      </c>
      <c r="F7" s="58">
        <f>SUM(F8:F10)</f>
        <v>7400920.6400000006</v>
      </c>
      <c r="G7" s="58">
        <f>SUM(G8:G10)</f>
        <v>64201068.359999999</v>
      </c>
      <c r="H7" s="58">
        <f>SUM(H8:H10)</f>
        <v>86290468.179999992</v>
      </c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K8" s="108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56800147.719999999</v>
      </c>
      <c r="F9" s="110">
        <v>726615.31</v>
      </c>
      <c r="G9" s="110">
        <f t="shared" ref="G9:G10" si="0">E9+F9</f>
        <v>57526763.030000001</v>
      </c>
      <c r="H9" s="63">
        <v>76605751.769999996</v>
      </c>
      <c r="I9" s="106"/>
      <c r="J9" s="106"/>
      <c r="K9" s="130"/>
      <c r="L9" s="130"/>
      <c r="M9" s="108"/>
      <c r="N9" s="108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6674305.3300000001</v>
      </c>
      <c r="G10" s="110">
        <f t="shared" si="0"/>
        <v>6674305.3300000001</v>
      </c>
      <c r="H10" s="63">
        <v>9684716.4100000001</v>
      </c>
      <c r="I10" s="106"/>
      <c r="J10" s="106"/>
      <c r="K10" s="107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121"/>
      <c r="L11" s="131"/>
      <c r="M11" s="131"/>
      <c r="N11" s="131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K12" s="108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K13" s="108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K14" s="108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K15" s="108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19897.88</v>
      </c>
      <c r="F16" s="58">
        <f>SUM(F17:F20)</f>
        <v>485.27</v>
      </c>
      <c r="G16" s="58">
        <f>SUM(G17:G20)</f>
        <v>20383.150000000001</v>
      </c>
      <c r="H16" s="58">
        <f>SUM(H17:H20)</f>
        <v>1562.4</v>
      </c>
      <c r="K16" s="131"/>
      <c r="L16" s="131"/>
      <c r="M16" s="131"/>
      <c r="N16" s="131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K17" s="108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19777.88</v>
      </c>
      <c r="F18" s="110">
        <v>485.27</v>
      </c>
      <c r="G18" s="110">
        <f t="shared" si="2"/>
        <v>20263.150000000001</v>
      </c>
      <c r="H18" s="63">
        <v>0</v>
      </c>
      <c r="K18" s="108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K19" s="108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K20" s="108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K21" s="131"/>
      <c r="L21" s="131"/>
      <c r="M21" s="131"/>
      <c r="N21" s="131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K22" s="108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K23" s="108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K24" s="108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6454243.1699999999</v>
      </c>
      <c r="F25" s="58">
        <f>SUM(F26:F31)</f>
        <v>77951.72</v>
      </c>
      <c r="G25" s="58">
        <f>SUM(G26:G31)</f>
        <v>6532194.8899999997</v>
      </c>
      <c r="H25" s="58">
        <f>SUM(H26:H31)</f>
        <v>23424077.849999998</v>
      </c>
      <c r="K25" s="131"/>
      <c r="L25" s="131"/>
      <c r="M25" s="131"/>
      <c r="N25" s="131"/>
    </row>
    <row r="26" spans="2:14" ht="23.25" customHeight="1">
      <c r="B26" s="40">
        <v>641</v>
      </c>
      <c r="C26" s="32" t="s">
        <v>54</v>
      </c>
      <c r="D26" s="34">
        <v>84</v>
      </c>
      <c r="E26" s="110">
        <v>862</v>
      </c>
      <c r="F26" s="110">
        <v>0</v>
      </c>
      <c r="G26" s="110">
        <f t="shared" ref="G26:G31" si="4">E26+F26</f>
        <v>862</v>
      </c>
      <c r="H26" s="63">
        <v>64964</v>
      </c>
      <c r="K26" s="108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K27" s="108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507.61</v>
      </c>
      <c r="F28" s="110">
        <v>0</v>
      </c>
      <c r="G28" s="110">
        <f t="shared" si="4"/>
        <v>507.61</v>
      </c>
      <c r="H28" s="63">
        <v>287.68</v>
      </c>
      <c r="K28" s="108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2.4500000000000002</v>
      </c>
      <c r="K29" s="108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17.91</v>
      </c>
      <c r="F30" s="110">
        <v>0</v>
      </c>
      <c r="G30" s="110">
        <f t="shared" si="4"/>
        <v>17.91</v>
      </c>
      <c r="H30" s="63">
        <v>0</v>
      </c>
      <c r="K30" s="108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6452855.6500000004</v>
      </c>
      <c r="F31" s="110">
        <v>77951.72</v>
      </c>
      <c r="G31" s="110">
        <f t="shared" si="4"/>
        <v>6530807.3700000001</v>
      </c>
      <c r="H31" s="63">
        <v>23358823.719999999</v>
      </c>
      <c r="I31" s="106"/>
      <c r="J31" s="106"/>
      <c r="K31" s="130"/>
      <c r="L31" s="130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  <c r="K32" s="131"/>
      <c r="L32" s="131"/>
      <c r="M32" s="131"/>
      <c r="N32" s="131"/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237.13</v>
      </c>
      <c r="F42" s="58">
        <f>SUM(F43:F50)</f>
        <v>54.54</v>
      </c>
      <c r="G42" s="58">
        <f>SUM(G43:G50)</f>
        <v>291.67</v>
      </c>
      <c r="H42" s="58">
        <f>SUM(H43:H50)</f>
        <v>3261.4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237.13</v>
      </c>
      <c r="F44" s="110">
        <v>54.54</v>
      </c>
      <c r="G44" s="110">
        <f t="shared" si="7"/>
        <v>291.67</v>
      </c>
      <c r="H44" s="63">
        <v>361.40000000000003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2565210.8000000007</v>
      </c>
      <c r="F56" s="58">
        <f>SUM(F57:F65)</f>
        <v>54310.42</v>
      </c>
      <c r="G56" s="58">
        <f>SUM(G57:G65)</f>
        <v>2619521.2200000007</v>
      </c>
      <c r="H56" s="58">
        <f>SUM(H57:H65)</f>
        <v>3457467.53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56203.22</v>
      </c>
      <c r="F57" s="110">
        <v>0</v>
      </c>
      <c r="G57" s="110">
        <f t="shared" si="8"/>
        <v>56203.22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2456281.2400000002</v>
      </c>
      <c r="F58" s="110">
        <v>1276.1400000000001</v>
      </c>
      <c r="G58" s="110">
        <f t="shared" si="8"/>
        <v>2457557.3800000004</v>
      </c>
      <c r="H58" s="63">
        <v>3279849.9899999998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1951.23</v>
      </c>
      <c r="F59" s="110">
        <v>53034.28</v>
      </c>
      <c r="G59" s="110">
        <f t="shared" si="8"/>
        <v>54985.51</v>
      </c>
      <c r="H59" s="63">
        <v>106086.04000000001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1171.93</v>
      </c>
      <c r="F60" s="110">
        <v>0</v>
      </c>
      <c r="G60" s="110">
        <f t="shared" si="8"/>
        <v>1171.93</v>
      </c>
      <c r="H60" s="63">
        <v>820.35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45140</v>
      </c>
      <c r="F63" s="110">
        <v>0</v>
      </c>
      <c r="G63" s="110">
        <f t="shared" si="8"/>
        <v>45140</v>
      </c>
      <c r="H63" s="63">
        <v>64016.4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4463.18</v>
      </c>
      <c r="F64" s="110">
        <v>0</v>
      </c>
      <c r="G64" s="110">
        <f t="shared" si="8"/>
        <v>4463.18</v>
      </c>
      <c r="H64" s="63">
        <v>6694.75</v>
      </c>
    </row>
    <row r="65" spans="2:21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1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1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1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  <c r="N68" s="106"/>
    </row>
    <row r="69" spans="2:21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1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1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  <c r="N71" s="106"/>
    </row>
    <row r="72" spans="2:21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  <c r="N72" s="106"/>
      <c r="Q72" s="106"/>
    </row>
    <row r="73" spans="2:21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Q73" s="106"/>
      <c r="T73" s="106"/>
      <c r="U73" s="106"/>
    </row>
    <row r="74" spans="2:21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Q74" s="106"/>
      <c r="T74" s="106"/>
      <c r="U74" s="106"/>
    </row>
    <row r="75" spans="2:21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1" s="35" customFormat="1" ht="24.75" customHeight="1">
      <c r="B76" s="189" t="s">
        <v>172</v>
      </c>
      <c r="C76" s="190"/>
      <c r="D76" s="60">
        <v>134</v>
      </c>
      <c r="E76" s="58">
        <f>E7+E11+E16+E21+E25+E32+E42+E51+E56+E66</f>
        <v>65839736.700000003</v>
      </c>
      <c r="F76" s="58">
        <f>F7+F11+F16+F21+F25+F32+F42+F51+F56+F66</f>
        <v>7533722.5899999999</v>
      </c>
      <c r="G76" s="58">
        <f>G7+G11+G16+G21+G25+G32+G42+G51+G56+G66</f>
        <v>73373459.289999992</v>
      </c>
      <c r="H76" s="58">
        <f>H7+H11+H16+H21+H25+H32+H42+H51+H56+H66</f>
        <v>113453794.09999999</v>
      </c>
      <c r="I76" s="72"/>
      <c r="J76" s="72"/>
      <c r="K76" s="72"/>
      <c r="L76" s="72"/>
      <c r="M76" s="19"/>
      <c r="N76" s="19"/>
      <c r="Q76" s="9"/>
      <c r="S76" s="72"/>
    </row>
    <row r="77" spans="2:21" s="35" customFormat="1" ht="21.75" customHeight="1">
      <c r="B77" s="189" t="s">
        <v>173</v>
      </c>
      <c r="C77" s="190"/>
      <c r="D77" s="60">
        <v>135</v>
      </c>
      <c r="E77" s="58">
        <f>E76-Náklady!E70</f>
        <v>-135056.46999999136</v>
      </c>
      <c r="F77" s="58">
        <f>F76-Náklady!F70</f>
        <v>-25528.930000000633</v>
      </c>
      <c r="G77" s="58">
        <f>G76-Náklady!G70</f>
        <v>-160585.39999999106</v>
      </c>
      <c r="H77" s="58">
        <f>H76-Náklady!H70</f>
        <v>2117832.2699999958</v>
      </c>
      <c r="M77" s="19"/>
      <c r="N77" s="19"/>
      <c r="O77" s="72"/>
      <c r="P77" s="72"/>
      <c r="Q77" s="64"/>
      <c r="R77" s="72"/>
      <c r="S77" s="72"/>
    </row>
    <row r="78" spans="2:21" ht="18" customHeight="1">
      <c r="B78" s="40">
        <v>591</v>
      </c>
      <c r="C78" s="32" t="s">
        <v>59</v>
      </c>
      <c r="D78" s="34">
        <v>136</v>
      </c>
      <c r="E78" s="110">
        <v>614.45000000000005</v>
      </c>
      <c r="F78" s="110">
        <v>88395.44</v>
      </c>
      <c r="G78" s="110">
        <f t="shared" ref="G78:G79" si="11">E78+F78</f>
        <v>89009.89</v>
      </c>
      <c r="H78" s="63">
        <v>118522.91</v>
      </c>
      <c r="R78" s="106"/>
      <c r="S78" s="106"/>
    </row>
    <row r="79" spans="2:21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M79" s="126"/>
      <c r="O79" s="126"/>
      <c r="Q79" s="125"/>
      <c r="R79" s="106"/>
      <c r="T79" s="106"/>
    </row>
    <row r="80" spans="2:21" s="35" customFormat="1" ht="21.75" customHeight="1">
      <c r="B80" s="197" t="s">
        <v>174</v>
      </c>
      <c r="C80" s="198"/>
      <c r="D80" s="70">
        <v>138</v>
      </c>
      <c r="E80" s="71">
        <f>E77-E78-E79</f>
        <v>-135670.91999999137</v>
      </c>
      <c r="F80" s="71">
        <f>F77-F78-F79</f>
        <v>-113924.37000000064</v>
      </c>
      <c r="G80" s="71">
        <f>G77-G78-G79</f>
        <v>-249595.28999999107</v>
      </c>
      <c r="H80" s="71">
        <f>H77-H78-H79</f>
        <v>1999309.3599999959</v>
      </c>
      <c r="I80" s="72"/>
      <c r="J80" s="19"/>
      <c r="K80" s="72"/>
      <c r="L80" s="126"/>
      <c r="M80" s="72"/>
      <c r="N80" s="72"/>
      <c r="O80" s="72"/>
      <c r="P80" s="129"/>
      <c r="S80" s="72"/>
      <c r="T80" s="72"/>
    </row>
    <row r="81" spans="2:19" s="35" customFormat="1" ht="18" customHeight="1">
      <c r="B81" s="189" t="s">
        <v>119</v>
      </c>
      <c r="C81" s="190"/>
      <c r="D81" s="60">
        <v>995</v>
      </c>
      <c r="E81" s="58">
        <f>SUM(E68:E80)+SUM(E39:E67)+SUM(E7:E38)</f>
        <v>197249097.16000003</v>
      </c>
      <c r="F81" s="58">
        <f>SUM(F68:F80)+SUM(F39:F67)+SUM(F7:F38)</f>
        <v>22550109.91</v>
      </c>
      <c r="G81" s="58">
        <f>SUM(G68:G80)+SUM(G39:G67)+SUM(G7:G38)</f>
        <v>219799207.07000002</v>
      </c>
      <c r="H81" s="58">
        <f>SUM(H68:H80)+SUM(H39:H67)+SUM(H7:H38)</f>
        <v>344874003.57999998</v>
      </c>
      <c r="L81" s="72"/>
      <c r="M81" s="72"/>
      <c r="O81" s="72"/>
      <c r="Q81" s="72"/>
      <c r="R81" s="19"/>
    </row>
    <row r="82" spans="2:19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</row>
    <row r="83" spans="2:19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19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73623054.579999998</v>
      </c>
      <c r="R84" s="109"/>
    </row>
    <row r="85" spans="2:19" ht="15.75" hidden="1" customHeight="1">
      <c r="B85" s="43"/>
      <c r="C85" s="26"/>
      <c r="D85" s="119" t="s">
        <v>226</v>
      </c>
      <c r="E85" s="63"/>
      <c r="F85" s="63"/>
      <c r="G85" s="63"/>
      <c r="H85" s="63"/>
      <c r="I85" s="63">
        <v>9133472.3499999996</v>
      </c>
      <c r="J85" s="127">
        <v>9420148.8399999999</v>
      </c>
      <c r="K85" s="63">
        <v>9273451.75</v>
      </c>
      <c r="L85" s="127">
        <v>9475166.0199999996</v>
      </c>
      <c r="M85" s="63">
        <v>9194248.6099999994</v>
      </c>
      <c r="N85" s="63">
        <v>9258140.8000000007</v>
      </c>
      <c r="O85" s="63">
        <v>8807190.5600000005</v>
      </c>
      <c r="P85" s="63">
        <v>9053093.3699999992</v>
      </c>
      <c r="Q85" s="106">
        <v>73373459.290000007</v>
      </c>
      <c r="R85" s="120">
        <f>Q85-Q84</f>
        <v>-249595.28999999166</v>
      </c>
      <c r="S85" s="106">
        <f>R85-Q87</f>
        <v>6.5192580223083496E-9</v>
      </c>
    </row>
    <row r="86" spans="2:19" ht="17.25" hidden="1" customHeight="1">
      <c r="B86" s="43"/>
      <c r="C86" s="115"/>
      <c r="D86" s="119" t="s">
        <v>227</v>
      </c>
      <c r="E86" s="113"/>
      <c r="F86" s="113"/>
      <c r="G86" s="113"/>
      <c r="H86" s="113"/>
      <c r="I86" s="113">
        <v>8646852.1199999992</v>
      </c>
      <c r="J86" s="128">
        <v>8320526.9199999999</v>
      </c>
      <c r="K86" s="107">
        <v>7958805.9400000004</v>
      </c>
      <c r="L86" s="128">
        <v>8777321.1500000004</v>
      </c>
      <c r="M86" s="113">
        <v>7820831.2400000002</v>
      </c>
      <c r="N86" s="113">
        <v>14687869</v>
      </c>
      <c r="O86" s="113">
        <v>7831610.4199999999</v>
      </c>
      <c r="P86" s="113">
        <v>9321500.2200000007</v>
      </c>
      <c r="Q86" s="64"/>
      <c r="R86" s="64"/>
    </row>
    <row r="87" spans="2:19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0</v>
      </c>
      <c r="I87" s="116">
        <f t="shared" si="13"/>
        <v>-486620.23000000045</v>
      </c>
      <c r="J87" s="116">
        <f t="shared" si="13"/>
        <v>-1099621.92</v>
      </c>
      <c r="K87" s="116">
        <f t="shared" si="13"/>
        <v>-1314645.8099999996</v>
      </c>
      <c r="L87" s="116">
        <f t="shared" si="13"/>
        <v>-697844.86999999918</v>
      </c>
      <c r="M87" s="116">
        <f t="shared" ref="M87:N87" si="14">M86-M85</f>
        <v>-1373417.3699999992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-249595.28999999817</v>
      </c>
      <c r="R87" s="109"/>
    </row>
    <row r="88" spans="2:19" ht="21.75" hidden="1" customHeight="1">
      <c r="B88" s="43"/>
      <c r="C88" s="26"/>
      <c r="D88" s="9"/>
      <c r="E88" s="124"/>
      <c r="F88" s="124"/>
      <c r="G88" s="124"/>
      <c r="H88" s="124"/>
      <c r="I88" s="124">
        <v>-487</v>
      </c>
      <c r="J88" s="124">
        <v>-1100</v>
      </c>
      <c r="K88" s="124">
        <v>-1315</v>
      </c>
      <c r="L88" s="124">
        <v>-698</v>
      </c>
      <c r="M88" s="122">
        <v>-1373</v>
      </c>
      <c r="N88" s="132">
        <v>5430</v>
      </c>
      <c r="O88" s="122">
        <v>-975</v>
      </c>
      <c r="P88" s="132">
        <v>268</v>
      </c>
      <c r="Q88" s="133">
        <f>SUM(E88:P88)</f>
        <v>-250</v>
      </c>
      <c r="R88" s="106"/>
    </row>
    <row r="89" spans="2:19" ht="21.75" hidden="1" customHeight="1">
      <c r="B89" s="43"/>
      <c r="C89" s="26"/>
      <c r="D89" s="9"/>
      <c r="E89" s="123"/>
      <c r="F89" s="123"/>
      <c r="G89" s="123"/>
      <c r="H89" s="123"/>
      <c r="I89" s="72">
        <v>-22553.59</v>
      </c>
      <c r="J89" s="72">
        <v>-10631.18</v>
      </c>
      <c r="K89" s="72">
        <v>-85107.01</v>
      </c>
      <c r="L89" s="72">
        <v>-63517.2</v>
      </c>
      <c r="M89" s="72">
        <v>-25871.99</v>
      </c>
      <c r="N89" s="72">
        <v>-57128.86</v>
      </c>
      <c r="O89" s="72">
        <v>-23341.02</v>
      </c>
      <c r="P89" s="72">
        <v>-32145.43</v>
      </c>
      <c r="Q89" s="72" t="s">
        <v>223</v>
      </c>
      <c r="S89" s="106"/>
    </row>
    <row r="90" spans="2:19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</row>
    <row r="91" spans="2:19" ht="21.75" customHeight="1">
      <c r="B91" s="43"/>
      <c r="C91" s="26"/>
      <c r="D91" s="9"/>
      <c r="E91" s="9"/>
      <c r="F91" s="9"/>
      <c r="G91" s="118"/>
      <c r="H91" s="105"/>
      <c r="I91" s="64"/>
      <c r="J91" s="64"/>
      <c r="K91" s="64"/>
      <c r="L91" s="64"/>
      <c r="M91" s="106"/>
      <c r="N91" s="107"/>
      <c r="O91" s="64"/>
      <c r="P91" s="72"/>
      <c r="Q91" s="106"/>
      <c r="R91" s="106"/>
      <c r="S91" s="106"/>
    </row>
    <row r="92" spans="2:19" ht="21.75" customHeight="1">
      <c r="B92" s="43"/>
      <c r="C92" s="26"/>
      <c r="D92" s="9"/>
      <c r="E92" s="64"/>
      <c r="F92" s="9"/>
      <c r="G92" s="105"/>
      <c r="H92" s="105"/>
      <c r="I92" s="107"/>
      <c r="J92" s="107"/>
      <c r="K92" s="107"/>
      <c r="L92" s="107"/>
      <c r="M92" s="107"/>
      <c r="N92" s="107"/>
      <c r="O92" s="64"/>
      <c r="P92" s="106"/>
      <c r="Q92" s="106"/>
      <c r="R92" s="106"/>
    </row>
    <row r="93" spans="2:19" ht="21.75" customHeight="1">
      <c r="B93" s="43"/>
      <c r="C93" s="26"/>
      <c r="D93" s="9"/>
      <c r="E93" s="9"/>
      <c r="F93" s="9"/>
      <c r="G93" s="118"/>
      <c r="H93" s="28"/>
      <c r="I93" s="109"/>
      <c r="J93" s="109"/>
      <c r="K93" s="109"/>
      <c r="L93" s="109"/>
      <c r="M93" s="106"/>
      <c r="N93" s="107"/>
      <c r="O93" s="64"/>
      <c r="P93" s="72"/>
      <c r="Q93" s="106"/>
      <c r="R93" s="106"/>
    </row>
    <row r="94" spans="2:19" ht="21.75" customHeight="1">
      <c r="B94" s="43"/>
      <c r="C94" s="26"/>
      <c r="D94" s="9"/>
      <c r="E94" s="9"/>
      <c r="F94" s="9"/>
      <c r="G94" s="118"/>
      <c r="H94" s="118"/>
      <c r="I94" s="107"/>
      <c r="J94" s="107"/>
      <c r="K94" s="107"/>
      <c r="L94" s="107"/>
      <c r="M94" s="107"/>
      <c r="N94" s="107"/>
      <c r="O94" s="64"/>
      <c r="P94" s="106"/>
      <c r="Q94" s="106"/>
    </row>
    <row r="95" spans="2:19" ht="21.75" customHeight="1">
      <c r="B95" s="43"/>
      <c r="C95" s="26"/>
      <c r="D95" s="9"/>
      <c r="E95" s="9"/>
      <c r="F95" s="9"/>
      <c r="G95" s="114"/>
      <c r="H95" s="28"/>
      <c r="L95" s="106"/>
      <c r="M95" s="108"/>
      <c r="N95" s="121"/>
      <c r="O95" s="64"/>
    </row>
    <row r="96" spans="2:19" ht="21.75" customHeight="1">
      <c r="B96" s="43"/>
      <c r="C96" s="26"/>
      <c r="D96" s="9"/>
      <c r="E96" s="9"/>
      <c r="F96" s="9"/>
      <c r="G96" s="114"/>
      <c r="H96" s="28"/>
      <c r="M96" s="106"/>
      <c r="O96" s="64"/>
    </row>
    <row r="97" spans="2:15" ht="21.75" customHeight="1">
      <c r="B97" s="43"/>
      <c r="C97" s="26"/>
      <c r="D97" s="9"/>
      <c r="E97" s="9"/>
      <c r="F97" s="9"/>
      <c r="G97" s="28"/>
      <c r="H97" s="28"/>
      <c r="O97" s="64"/>
    </row>
    <row r="98" spans="2:15" ht="21.75" customHeight="1">
      <c r="O98" s="64"/>
    </row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2019-09-04T07:18:49Z</cp:lastPrinted>
  <dcterms:created xsi:type="dcterms:W3CDTF">2006-01-23T21:54:25Z</dcterms:created>
  <dcterms:modified xsi:type="dcterms:W3CDTF">2019-10-02T08:49:28Z</dcterms:modified>
</cp:coreProperties>
</file>